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ЭтаКнига"/>
  <bookViews>
    <workbookView windowWidth="22188" windowHeight="9000"/>
  </bookViews>
  <sheets>
    <sheet name="1 Ввод Pпласт и Р ГРП" sheetId="1" r:id="rId1"/>
    <sheet name="2 Расчеты" sheetId="2" r:id="rId2"/>
    <sheet name="3 Оформление" sheetId="3" r:id="rId3"/>
    <sheet name="Алгоритм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<sst xmlns="http://schemas.openxmlformats.org/spreadsheetml/2006/main" count="87" uniqueCount="66">
  <si>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>https://dortman.pro/useful</t>
  </si>
  <si>
    <t>Глубина, м</t>
  </si>
  <si>
    <t>Градиент пластового Р, МПа/м</t>
  </si>
  <si>
    <t>Давление гидроразрыва Р, МПа/м</t>
  </si>
  <si>
    <t>от</t>
  </si>
  <si>
    <t>до</t>
  </si>
  <si>
    <t>мощность</t>
  </si>
  <si>
    <t>Рплст</t>
  </si>
  <si>
    <t>Ргрп</t>
  </si>
  <si>
    <t>Гидростатика р-ра в скважине при текущем растворе, МПа</t>
  </si>
  <si>
    <t>Гидростатика р-ра в скважине на растворе испытания , МПа</t>
  </si>
  <si>
    <t>С учетом избыточного давления , МПа</t>
  </si>
  <si>
    <t>Экв. Плотность раствора Pгидростат + P устье. Избыточное</t>
  </si>
  <si>
    <t>‑</t>
  </si>
  <si>
    <t>0.01</t>
  </si>
  <si>
    <t>ρ р-ра в скважине, кг/м3</t>
  </si>
  <si>
    <t>ρ р-ра испытания, кг/м3</t>
  </si>
  <si>
    <t>Глубина башмака  О.К. по вертикали ,м</t>
  </si>
  <si>
    <t>P гидрст + избыт. Мпа/атм</t>
  </si>
  <si>
    <t xml:space="preserve">P гидростат., МПа / атм </t>
  </si>
  <si>
    <t>Максимальная глубина теста,м</t>
  </si>
  <si>
    <t xml:space="preserve">P избыточное, МПа / атм </t>
  </si>
  <si>
    <t>Глубина промежуточного теста, м</t>
  </si>
  <si>
    <t>Экв. ρ р-ра кг/м3/г/см3</t>
  </si>
  <si>
    <t>Результат расчета:</t>
  </si>
  <si>
    <t>Фактической плотность бурового раствора в скважине:</t>
  </si>
  <si>
    <t>кг/м3</t>
  </si>
  <si>
    <t>г/см3</t>
  </si>
  <si>
    <t xml:space="preserve">Максимальная глубина забоя по вертикали на финальном тесте: </t>
  </si>
  <si>
    <t>м</t>
  </si>
  <si>
    <t>Желаемая эквивалентная плотность Б.Р. при проведении теста:</t>
  </si>
  <si>
    <t>ТЕСТ НА ГЕРМЕТИЧНОСТЬ ПРОИЗВОДИТЬ С СООБЩЕНИЕМ ИЗБЫТОЧНОГО ДАВЛЕНИЯ В СКВАЖИНУ НЕ БОЛЕЕ:</t>
  </si>
  <si>
    <t>МПа</t>
  </si>
  <si>
    <t>атм</t>
  </si>
  <si>
    <t>Глубина текущего теста по вертикали:</t>
  </si>
  <si>
    <t>Максимальное гидростат. P на данной глубине составит:</t>
  </si>
  <si>
    <t>Что эквивалентно ρ Б.Р:</t>
  </si>
  <si>
    <t xml:space="preserve">Максимальное гидростатическое давление под башмаком предыдущей О.К. при проведении теста составит: </t>
  </si>
  <si>
    <t>(эквивалентная плотность Б.Р. под башмаком при проведении теста):</t>
  </si>
  <si>
    <t>Максимальное гидростатическое давление на стенки скважины при проведении финального теста на гл.</t>
  </si>
  <si>
    <t xml:space="preserve">м </t>
  </si>
  <si>
    <t>составит:</t>
  </si>
  <si>
    <t>Месторождение</t>
  </si>
  <si>
    <t>Куст</t>
  </si>
  <si>
    <t>Скважина</t>
  </si>
  <si>
    <t>дата, время</t>
  </si>
  <si>
    <t>Тест №</t>
  </si>
  <si>
    <t>Результаты предыдущих испытаний:</t>
  </si>
  <si>
    <t>№</t>
  </si>
  <si>
    <t>дата</t>
  </si>
  <si>
    <t>Глубина теста, VD</t>
  </si>
  <si>
    <t>Макс. избыт. P, атм</t>
  </si>
  <si>
    <t>Экв. Плотности, г/см3</t>
  </si>
  <si>
    <t>Объем закачки, л</t>
  </si>
  <si>
    <t>Результат</t>
  </si>
  <si>
    <t>Тест №1</t>
  </si>
  <si>
    <t>1,27 (4100м)</t>
  </si>
  <si>
    <t>герметично</t>
  </si>
  <si>
    <t>Тест №2</t>
  </si>
  <si>
    <t>Расчет для текущего теста</t>
  </si>
  <si>
    <t>Таблица фиксации результатов</t>
  </si>
  <si>
    <t>Таблица закачки</t>
  </si>
  <si>
    <t>№ Порции</t>
  </si>
  <si>
    <t>Закачанный объем порции, л</t>
  </si>
  <si>
    <t>Общий заказчанный объем, л</t>
  </si>
  <si>
    <t>Давление, атм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</si>
</sst>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,##0.00_-;\-* #\,##0.00_-;_-* &quot;-&quot;??_-;_-@_-"/>
    <numFmt numFmtId="177" formatCode="_-* #\,##0.00\ &quot;₽&quot;_-;\-* #\,##0.00\ &quot;₽&quot;_-;_-* \-??\ &quot;₽&quot;_-;_-@_-"/>
    <numFmt numFmtId="178" formatCode="_-* #\,##0_-;\-* #\,##0_-;_-* &quot;-&quot;_-;_-@_-"/>
    <numFmt numFmtId="179" formatCode="_-* #\,##0\ &quot;₽&quot;_-;\-* #\,##0\ &quot;₽&quot;_-;_-* &quot;-&quot;\ &quot;₽&quot;_-;_-@_-"/>
    <numFmt numFmtId="180" formatCode="dd\.mm\.yyyy"/>
    <numFmt numFmtId="181" formatCode="0.0000"/>
  </numFmts>
  <fonts count="32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theme="0" tint="-0.349986266670736"/>
      <name val="Calibri"/>
      <charset val="204"/>
      <scheme val="minor"/>
    </font>
    <font>
      <b/>
      <sz val="11"/>
      <color theme="0" tint="-0.349986266670736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u/>
      <sz val="16"/>
      <color rgb="FF0000FF"/>
      <name val="Calibri"/>
      <charset val="0"/>
      <scheme val="minor"/>
    </font>
    <font>
      <sz val="16"/>
      <color theme="1"/>
      <name val="Calibri"/>
      <charset val="204"/>
      <scheme val="minor"/>
    </font>
    <font>
      <sz val="11"/>
      <color theme="0" tint="-0.249977111117893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91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180" fontId="2" fillId="0" borderId="3" xfId="0" applyNumberFormat="1" applyFont="1" applyFill="1" applyBorder="1" applyAlignment="1"/>
    <xf numFmtId="0" fontId="2" fillId="0" borderId="3" xfId="0" applyFont="1" applyBorder="1" applyAlignment="1"/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3" fillId="0" borderId="3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/>
    <xf numFmtId="2" fontId="5" fillId="3" borderId="0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7" fillId="4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 vertical="top" wrapText="1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/>
    <xf numFmtId="0" fontId="3" fillId="4" borderId="3" xfId="0" applyFont="1" applyFill="1" applyBorder="1" applyAlignment="1">
      <alignment horizontal="right" vertical="top"/>
    </xf>
    <xf numFmtId="0" fontId="0" fillId="4" borderId="3" xfId="0" applyFill="1" applyBorder="1" applyAlignment="1">
      <alignment horizontal="center"/>
    </xf>
    <xf numFmtId="0" fontId="3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right" wrapText="1"/>
    </xf>
    <xf numFmtId="2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top"/>
    </xf>
    <xf numFmtId="0" fontId="6" fillId="0" borderId="3" xfId="0" applyFont="1" applyFill="1" applyBorder="1"/>
    <xf numFmtId="0" fontId="3" fillId="0" borderId="8" xfId="0" applyFont="1" applyFill="1" applyBorder="1" applyAlignment="1">
      <alignment horizontal="center" vertical="top"/>
    </xf>
    <xf numFmtId="2" fontId="6" fillId="0" borderId="3" xfId="0" applyNumberFormat="1" applyFont="1" applyFill="1" applyBorder="1"/>
    <xf numFmtId="0" fontId="3" fillId="0" borderId="9" xfId="0" applyFont="1" applyFill="1" applyBorder="1" applyAlignment="1">
      <alignment horizontal="center" vertical="top"/>
    </xf>
    <xf numFmtId="1" fontId="6" fillId="0" borderId="3" xfId="0" applyNumberFormat="1" applyFont="1" applyFill="1" applyBorder="1"/>
    <xf numFmtId="0" fontId="6" fillId="0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vertical="top"/>
    </xf>
    <xf numFmtId="0" fontId="3" fillId="4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right" wrapText="1"/>
    </xf>
    <xf numFmtId="2" fontId="3" fillId="0" borderId="3" xfId="0" applyNumberFormat="1" applyFont="1" applyFill="1" applyBorder="1"/>
    <xf numFmtId="1" fontId="3" fillId="0" borderId="3" xfId="0" applyNumberFormat="1" applyFont="1" applyFill="1" applyBorder="1"/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wrapText="1"/>
    </xf>
    <xf numFmtId="2" fontId="3" fillId="3" borderId="0" xfId="0" applyNumberFormat="1" applyFont="1" applyFill="1"/>
    <xf numFmtId="0" fontId="0" fillId="3" borderId="0" xfId="0" applyFill="1" applyAlignment="1">
      <alignment horizontal="right"/>
    </xf>
    <xf numFmtId="1" fontId="3" fillId="3" borderId="0" xfId="0" applyNumberFormat="1" applyFont="1" applyFill="1"/>
    <xf numFmtId="0" fontId="0" fillId="3" borderId="0" xfId="0" applyFill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181" fontId="8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3" fillId="2" borderId="0" xfId="0" applyFont="1" applyFill="1" applyAlignment="1">
      <alignment horizontal="center"/>
    </xf>
    <xf numFmtId="0" fontId="9" fillId="2" borderId="0" xfId="6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/>
    <xf numFmtId="2" fontId="3" fillId="2" borderId="0" xfId="0" applyNumberFormat="1" applyFont="1" applyFill="1" applyBorder="1"/>
    <xf numFmtId="1" fontId="3" fillId="2" borderId="0" xfId="0" applyNumberFormat="1" applyFont="1" applyFill="1" applyBorder="1"/>
    <xf numFmtId="0" fontId="3" fillId="2" borderId="0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000" b="0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000" i="1"/>
              <a:t>Диаграмма </a:t>
            </a:r>
            <a:r>
              <a:rPr lang="en-US" sz="1000" i="1"/>
              <a:t>p</a:t>
            </a:r>
            <a:r>
              <a:rPr lang="en-US" sz="1000" i="1" baseline="0"/>
              <a:t> (Kg/m3</a:t>
            </a:r>
            <a:r>
              <a:rPr lang="en-US" sz="1000" i="1"/>
              <a:t>/ VD</a:t>
            </a:r>
            <a:r>
              <a:rPr lang="en-US" sz="1000" i="1" baseline="0"/>
              <a:t> (m)</a:t>
            </a:r>
            <a:endParaRPr lang="ru-RU" sz="1000" i="1"/>
          </a:p>
        </c:rich>
      </c:tx>
      <c:layout>
        <c:manualLayout>
          <c:xMode val="edge"/>
          <c:yMode val="edge"/>
          <c:x val="0.00153515730519118"/>
          <c:y val="0.0014310963538017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063845894275"/>
          <c:y val="0.0918855391491422"/>
          <c:w val="0.858579536165542"/>
          <c:h val="0.719101526499641"/>
        </c:manualLayout>
      </c:layout>
      <c:scatterChart>
        <c:scatterStyle val="line"/>
        <c:varyColors val="0"/>
        <c:ser>
          <c:idx val="3"/>
          <c:order val="0"/>
          <c:tx>
            <c:strRef>
              <c:f>'1 Ввод Pпласт и Р ГРП'!$O$10</c:f>
              <c:strCache>
                <c:ptCount val="1"/>
                <c:pt idx="0">
                  <c:v>Экв. Плотность раствора Pгидростат + P устье. Избыточное</c:v>
                </c:pt>
              </c:strCache>
            </c:strRef>
          </c:tx>
          <c:spPr>
            <a:ln w="952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'1 Ввод Pпласт и Р ГРП'!$O$11:$O$54</c:f>
              <c:numCache>
                <c:formatCode>0.00</c:formatCode>
                <c:ptCount val="44"/>
                <c:pt idx="0">
                  <c:v>0</c:v>
                </c:pt>
                <c:pt idx="1" c:formatCode="0">
                  <c:v>34790</c:v>
                </c:pt>
                <c:pt idx="2" c:formatCode="0">
                  <c:v>4618.57142857143</c:v>
                </c:pt>
                <c:pt idx="3" c:formatCode="0">
                  <c:v>3290</c:v>
                </c:pt>
                <c:pt idx="4" c:formatCode="0">
                  <c:v>2467.56653992395</c:v>
                </c:pt>
                <c:pt idx="5" c:formatCode="0">
                  <c:v>1948.46501128668</c:v>
                </c:pt>
                <c:pt idx="6" c:formatCode="0">
                  <c:v>1751.872909699</c:v>
                </c:pt>
                <c:pt idx="7" c:formatCode="0">
                  <c:v>1656.66666666667</c:v>
                </c:pt>
                <c:pt idx="8" c:formatCode="0">
                  <c:v>1547.44680851064</c:v>
                </c:pt>
                <c:pt idx="9" c:formatCode="0">
                  <c:v>1496.84931506849</c:v>
                </c:pt>
                <c:pt idx="10" c:formatCode="0">
                  <c:v>1480.40622299049</c:v>
                </c:pt>
                <c:pt idx="11" c:formatCode="0">
                  <c:v>1460.96774193548</c:v>
                </c:pt>
                <c:pt idx="12" c:formatCode="0">
                  <c:v>1438.88888888889</c:v>
                </c:pt>
                <c:pt idx="13" c:formatCode="0">
                  <c:v>1408.60767729343</c:v>
                </c:pt>
                <c:pt idx="14" c:formatCode="0">
                  <c:v>1405.38461538462</c:v>
                </c:pt>
                <c:pt idx="15" c:formatCode="0">
                  <c:v>1385.3488372093</c:v>
                </c:pt>
                <c:pt idx="16" c:formatCode="0">
                  <c:v>1316.31578947368</c:v>
                </c:pt>
                <c:pt idx="17" c:formatCode="0">
                  <c:v>1315.37313432836</c:v>
                </c:pt>
                <c:pt idx="18" c:formatCode="0">
                  <c:v>1309.78609625668</c:v>
                </c:pt>
                <c:pt idx="19" c:formatCode="0">
                  <c:v>1307.07317073171</c:v>
                </c:pt>
                <c:pt idx="20" c:formatCode="0">
                  <c:v>1304.05295315682</c:v>
                </c:pt>
                <c:pt idx="21" c:formatCode="0">
                  <c:v>1302.18697829716</c:v>
                </c:pt>
                <c:pt idx="22" c:formatCode="0">
                  <c:v>1301.81364392679</c:v>
                </c:pt>
                <c:pt idx="23" c:formatCode="0">
                  <c:v>1300.34482758621</c:v>
                </c:pt>
                <c:pt idx="24" c:formatCode="0">
                  <c:v>1300.16393442623</c:v>
                </c:pt>
                <c:pt idx="25" c:formatCode="0">
                  <c:v>1294.67289719626</c:v>
                </c:pt>
                <c:pt idx="26" c:formatCode="0">
                  <c:v>1292.12765957447</c:v>
                </c:pt>
                <c:pt idx="27" c:formatCode="0">
                  <c:v>1287.47606614447</c:v>
                </c:pt>
                <c:pt idx="28" c:formatCode="0">
                  <c:v>1281.47835556766</c:v>
                </c:pt>
                <c:pt idx="29" c:formatCode="0">
                  <c:v>1279.55223880597</c:v>
                </c:pt>
                <c:pt idx="30" c:formatCode="0">
                  <c:v>1278.8418826018</c:v>
                </c:pt>
                <c:pt idx="31" c:formatCode="0">
                  <c:v>1278.70116156283</c:v>
                </c:pt>
                <c:pt idx="32" c:formatCode="0">
                  <c:v>1278.42105263158</c:v>
                </c:pt>
                <c:pt idx="33" c:formatCode="0">
                  <c:v>1277.22741433022</c:v>
                </c:pt>
                <c:pt idx="34" c:formatCode="0">
                  <c:v>1273.72788437578</c:v>
                </c:pt>
                <c:pt idx="35" c:formatCode="0">
                  <c:v>1273.27137546468</c:v>
                </c:pt>
                <c:pt idx="36" c:formatCode="0">
                  <c:v>1272.79940857565</c:v>
                </c:pt>
                <c:pt idx="37" c:formatCode="0">
                  <c:v>1272.75862068966</c:v>
                </c:pt>
                <c:pt idx="38" c:formatCode="0">
                  <c:v>1272.35294117647</c:v>
                </c:pt>
                <c:pt idx="39" c:formatCode="0">
                  <c:v>1271.1398212992</c:v>
                </c:pt>
                <c:pt idx="40" c:formatCode="0">
                  <c:v>1268.74384813686</c:v>
                </c:pt>
                <c:pt idx="41" c:formatCode="0">
                  <c:v>1268.5046728972</c:v>
                </c:pt>
                <c:pt idx="42" c:formatCode="0">
                  <c:v>1267.72380291464</c:v>
                </c:pt>
                <c:pt idx="43" c:formatCode="0">
                  <c:v>1267.59815242494</c:v>
                </c:pt>
              </c:numCache>
            </c:numRef>
          </c:xVal>
          <c:yVal>
            <c:numRef>
              <c:f>'1 Ввод Pпласт и Р ГРП'!$A$11:$A$54</c:f>
              <c:numCache>
                <c:formatCode>0.00</c:formatCode>
                <c:ptCount val="44"/>
                <c:pt idx="0">
                  <c:v>0</c:v>
                </c:pt>
                <c:pt idx="1">
                  <c:v>10</c:v>
                </c:pt>
                <c:pt idx="2">
                  <c:v>98</c:v>
                </c:pt>
                <c:pt idx="3">
                  <c:v>160</c:v>
                </c:pt>
                <c:pt idx="4">
                  <c:v>263</c:v>
                </c:pt>
                <c:pt idx="5">
                  <c:v>443</c:v>
                </c:pt>
                <c:pt idx="6">
                  <c:v>598</c:v>
                </c:pt>
                <c:pt idx="7">
                  <c:v>720</c:v>
                </c:pt>
                <c:pt idx="8">
                  <c:v>940</c:v>
                </c:pt>
                <c:pt idx="9">
                  <c:v>1095</c:v>
                </c:pt>
                <c:pt idx="10">
                  <c:v>1157</c:v>
                </c:pt>
                <c:pt idx="11">
                  <c:v>1240</c:v>
                </c:pt>
                <c:pt idx="12">
                  <c:v>1350</c:v>
                </c:pt>
                <c:pt idx="13">
                  <c:v>1537</c:v>
                </c:pt>
                <c:pt idx="14">
                  <c:v>1560</c:v>
                </c:pt>
                <c:pt idx="15">
                  <c:v>1720</c:v>
                </c:pt>
                <c:pt idx="16">
                  <c:v>2660</c:v>
                </c:pt>
                <c:pt idx="17">
                  <c:v>2680</c:v>
                </c:pt>
                <c:pt idx="18">
                  <c:v>2805</c:v>
                </c:pt>
                <c:pt idx="19">
                  <c:v>2870</c:v>
                </c:pt>
                <c:pt idx="20">
                  <c:v>2946</c:v>
                </c:pt>
                <c:pt idx="21">
                  <c:v>2995</c:v>
                </c:pt>
                <c:pt idx="22">
                  <c:v>3005</c:v>
                </c:pt>
                <c:pt idx="23">
                  <c:v>3045</c:v>
                </c:pt>
                <c:pt idx="24">
                  <c:v>3050</c:v>
                </c:pt>
                <c:pt idx="25">
                  <c:v>3210</c:v>
                </c:pt>
                <c:pt idx="26">
                  <c:v>3290</c:v>
                </c:pt>
                <c:pt idx="27">
                  <c:v>3447</c:v>
                </c:pt>
                <c:pt idx="28">
                  <c:v>3673</c:v>
                </c:pt>
                <c:pt idx="29">
                  <c:v>3752</c:v>
                </c:pt>
                <c:pt idx="30">
                  <c:v>3782</c:v>
                </c:pt>
                <c:pt idx="31">
                  <c:v>3788</c:v>
                </c:pt>
                <c:pt idx="32">
                  <c:v>3800</c:v>
                </c:pt>
                <c:pt idx="33">
                  <c:v>3852</c:v>
                </c:pt>
                <c:pt idx="34">
                  <c:v>4013</c:v>
                </c:pt>
                <c:pt idx="35">
                  <c:v>4035</c:v>
                </c:pt>
                <c:pt idx="36">
                  <c:v>4058</c:v>
                </c:pt>
                <c:pt idx="37">
                  <c:v>4060</c:v>
                </c:pt>
                <c:pt idx="38">
                  <c:v>4080</c:v>
                </c:pt>
                <c:pt idx="39">
                  <c:v>4141</c:v>
                </c:pt>
                <c:pt idx="40">
                  <c:v>4267</c:v>
                </c:pt>
                <c:pt idx="41">
                  <c:v>4280</c:v>
                </c:pt>
                <c:pt idx="42">
                  <c:v>4323</c:v>
                </c:pt>
                <c:pt idx="43">
                  <c:v>4330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584320"/>
        <c:axId val="1078585568"/>
      </c:scatterChart>
      <c:valAx>
        <c:axId val="1078584320"/>
        <c:scaling>
          <c:orientation val="minMax"/>
          <c:max val="50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 i="1"/>
                  <a:t>Эквивалентная плотность кг/м3</a:t>
                </a:r>
                <a:endParaRPr lang="ru-RU" b="1" i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78585568"/>
        <c:crosses val="autoZero"/>
        <c:crossBetween val="midCat"/>
        <c:majorUnit val="250"/>
      </c:valAx>
      <c:valAx>
        <c:axId val="1078585568"/>
        <c:scaling>
          <c:orientation val="maxMin"/>
          <c:max val="435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 i="1"/>
                  <a:t>Глубина интервала по вертикали (</a:t>
                </a:r>
                <a:r>
                  <a:rPr lang="en-US" b="1" i="1"/>
                  <a:t>m)</a:t>
                </a:r>
                <a:endParaRPr lang="en-US" b="1" i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78584320"/>
        <c:crosses val="autoZero"/>
        <c:crossBetween val="midCat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664566845427976"/>
          <c:y val="0.824787142736728"/>
          <c:w val="0.885496817651384"/>
          <c:h val="0.163384219759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a59bd8e-9a0f-4bb2-b4fb-6f2b1d649650}"/>
      </c:ext>
    </c:extLst>
  </c:chart>
  <c:spPr>
    <a:gradFill flip="none" rotWithShape="1">
      <a:gsLst>
        <a:gs pos="0">
          <a:schemeClr val="accent6">
            <a:lumMod val="5000"/>
            <a:lumOff val="95000"/>
          </a:schemeClr>
        </a:gs>
        <a:gs pos="74000">
          <a:schemeClr val="accent6">
            <a:lumMod val="45000"/>
            <a:lumOff val="55000"/>
          </a:schemeClr>
        </a:gs>
        <a:gs pos="83000">
          <a:schemeClr val="accent6">
            <a:lumMod val="45000"/>
            <a:lumOff val="55000"/>
          </a:schemeClr>
        </a:gs>
        <a:gs pos="100000">
          <a:schemeClr val="accent6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000" b="0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000" i="1"/>
              <a:t>Диаграмма </a:t>
            </a:r>
            <a:r>
              <a:rPr lang="en-US" sz="1000" i="1"/>
              <a:t>p</a:t>
            </a:r>
            <a:r>
              <a:rPr lang="en-US" sz="1000" i="1" baseline="0"/>
              <a:t> (Kg/m3</a:t>
            </a:r>
            <a:r>
              <a:rPr lang="en-US" sz="1000" i="1"/>
              <a:t>/ VD</a:t>
            </a:r>
            <a:r>
              <a:rPr lang="en-US" sz="1000" i="1" baseline="0"/>
              <a:t> (m)</a:t>
            </a:r>
            <a:endParaRPr lang="ru-RU" sz="1000" i="1"/>
          </a:p>
        </c:rich>
      </c:tx>
      <c:layout>
        <c:manualLayout>
          <c:xMode val="edge"/>
          <c:yMode val="edge"/>
          <c:x val="0.00153515730519118"/>
          <c:y val="0.0014310963538017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063845894275"/>
          <c:y val="0.0918855391491422"/>
          <c:w val="0.858579536165542"/>
          <c:h val="0.719101526499641"/>
        </c:manualLayout>
      </c:layout>
      <c:scatterChart>
        <c:scatterStyle val="line"/>
        <c:varyColors val="0"/>
        <c:ser>
          <c:idx val="3"/>
          <c:order val="0"/>
          <c:tx>
            <c:strRef>
              <c:f>'1 Ввод Pпласт и Р ГРП'!$O$10</c:f>
              <c:strCache>
                <c:ptCount val="1"/>
                <c:pt idx="0">
                  <c:v>Экв. Плотность раствора Pгидростат + P устье. Избыточное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'1 Ввод Pпласт и Р ГРП'!$O$11:$O$54</c:f>
              <c:numCache>
                <c:formatCode>0.00</c:formatCode>
                <c:ptCount val="44"/>
                <c:pt idx="0">
                  <c:v>0</c:v>
                </c:pt>
                <c:pt idx="1" c:formatCode="0">
                  <c:v>34790</c:v>
                </c:pt>
                <c:pt idx="2" c:formatCode="0">
                  <c:v>4618.57142857143</c:v>
                </c:pt>
                <c:pt idx="3" c:formatCode="0">
                  <c:v>3290</c:v>
                </c:pt>
                <c:pt idx="4" c:formatCode="0">
                  <c:v>2467.56653992395</c:v>
                </c:pt>
                <c:pt idx="5" c:formatCode="0">
                  <c:v>1948.46501128668</c:v>
                </c:pt>
                <c:pt idx="6" c:formatCode="0">
                  <c:v>1751.872909699</c:v>
                </c:pt>
                <c:pt idx="7" c:formatCode="0">
                  <c:v>1656.66666666667</c:v>
                </c:pt>
                <c:pt idx="8" c:formatCode="0">
                  <c:v>1547.44680851064</c:v>
                </c:pt>
                <c:pt idx="9" c:formatCode="0">
                  <c:v>1496.84931506849</c:v>
                </c:pt>
                <c:pt idx="10" c:formatCode="0">
                  <c:v>1480.40622299049</c:v>
                </c:pt>
                <c:pt idx="11" c:formatCode="0">
                  <c:v>1460.96774193548</c:v>
                </c:pt>
                <c:pt idx="12" c:formatCode="0">
                  <c:v>1438.88888888889</c:v>
                </c:pt>
                <c:pt idx="13" c:formatCode="0">
                  <c:v>1408.60767729343</c:v>
                </c:pt>
                <c:pt idx="14" c:formatCode="0">
                  <c:v>1405.38461538462</c:v>
                </c:pt>
                <c:pt idx="15" c:formatCode="0">
                  <c:v>1385.3488372093</c:v>
                </c:pt>
                <c:pt idx="16" c:formatCode="0">
                  <c:v>1316.31578947368</c:v>
                </c:pt>
                <c:pt idx="17" c:formatCode="0">
                  <c:v>1315.37313432836</c:v>
                </c:pt>
                <c:pt idx="18" c:formatCode="0">
                  <c:v>1309.78609625668</c:v>
                </c:pt>
                <c:pt idx="19" c:formatCode="0">
                  <c:v>1307.07317073171</c:v>
                </c:pt>
                <c:pt idx="20" c:formatCode="0">
                  <c:v>1304.05295315682</c:v>
                </c:pt>
                <c:pt idx="21" c:formatCode="0">
                  <c:v>1302.18697829716</c:v>
                </c:pt>
                <c:pt idx="22" c:formatCode="0">
                  <c:v>1301.81364392679</c:v>
                </c:pt>
                <c:pt idx="23" c:formatCode="0">
                  <c:v>1300.34482758621</c:v>
                </c:pt>
                <c:pt idx="24" c:formatCode="0">
                  <c:v>1300.16393442623</c:v>
                </c:pt>
                <c:pt idx="25" c:formatCode="0">
                  <c:v>1294.67289719626</c:v>
                </c:pt>
                <c:pt idx="26" c:formatCode="0">
                  <c:v>1292.12765957447</c:v>
                </c:pt>
                <c:pt idx="27" c:formatCode="0">
                  <c:v>1287.47606614447</c:v>
                </c:pt>
                <c:pt idx="28" c:formatCode="0">
                  <c:v>1281.47835556766</c:v>
                </c:pt>
                <c:pt idx="29" c:formatCode="0">
                  <c:v>1279.55223880597</c:v>
                </c:pt>
                <c:pt idx="30" c:formatCode="0">
                  <c:v>1278.8418826018</c:v>
                </c:pt>
                <c:pt idx="31" c:formatCode="0">
                  <c:v>1278.70116156283</c:v>
                </c:pt>
                <c:pt idx="32" c:formatCode="0">
                  <c:v>1278.42105263158</c:v>
                </c:pt>
                <c:pt idx="33" c:formatCode="0">
                  <c:v>1277.22741433022</c:v>
                </c:pt>
                <c:pt idx="34" c:formatCode="0">
                  <c:v>1273.72788437578</c:v>
                </c:pt>
                <c:pt idx="35" c:formatCode="0">
                  <c:v>1273.27137546468</c:v>
                </c:pt>
                <c:pt idx="36" c:formatCode="0">
                  <c:v>1272.79940857565</c:v>
                </c:pt>
                <c:pt idx="37" c:formatCode="0">
                  <c:v>1272.75862068966</c:v>
                </c:pt>
                <c:pt idx="38" c:formatCode="0">
                  <c:v>1272.35294117647</c:v>
                </c:pt>
                <c:pt idx="39" c:formatCode="0">
                  <c:v>1271.1398212992</c:v>
                </c:pt>
                <c:pt idx="40" c:formatCode="0">
                  <c:v>1268.74384813686</c:v>
                </c:pt>
                <c:pt idx="41" c:formatCode="0">
                  <c:v>1268.5046728972</c:v>
                </c:pt>
                <c:pt idx="42" c:formatCode="0">
                  <c:v>1267.72380291464</c:v>
                </c:pt>
                <c:pt idx="43" c:formatCode="0">
                  <c:v>1267.59815242494</c:v>
                </c:pt>
              </c:numCache>
            </c:numRef>
          </c:xVal>
          <c:yVal>
            <c:numRef>
              <c:f>'1 Ввод Pпласт и Р ГРП'!$A$11:$A$54</c:f>
              <c:numCache>
                <c:formatCode>0.00</c:formatCode>
                <c:ptCount val="44"/>
                <c:pt idx="0">
                  <c:v>0</c:v>
                </c:pt>
                <c:pt idx="1">
                  <c:v>10</c:v>
                </c:pt>
                <c:pt idx="2">
                  <c:v>98</c:v>
                </c:pt>
                <c:pt idx="3">
                  <c:v>160</c:v>
                </c:pt>
                <c:pt idx="4">
                  <c:v>263</c:v>
                </c:pt>
                <c:pt idx="5">
                  <c:v>443</c:v>
                </c:pt>
                <c:pt idx="6">
                  <c:v>598</c:v>
                </c:pt>
                <c:pt idx="7">
                  <c:v>720</c:v>
                </c:pt>
                <c:pt idx="8">
                  <c:v>940</c:v>
                </c:pt>
                <c:pt idx="9">
                  <c:v>1095</c:v>
                </c:pt>
                <c:pt idx="10">
                  <c:v>1157</c:v>
                </c:pt>
                <c:pt idx="11">
                  <c:v>1240</c:v>
                </c:pt>
                <c:pt idx="12">
                  <c:v>1350</c:v>
                </c:pt>
                <c:pt idx="13">
                  <c:v>1537</c:v>
                </c:pt>
                <c:pt idx="14">
                  <c:v>1560</c:v>
                </c:pt>
                <c:pt idx="15">
                  <c:v>1720</c:v>
                </c:pt>
                <c:pt idx="16">
                  <c:v>2660</c:v>
                </c:pt>
                <c:pt idx="17">
                  <c:v>2680</c:v>
                </c:pt>
                <c:pt idx="18">
                  <c:v>2805</c:v>
                </c:pt>
                <c:pt idx="19">
                  <c:v>2870</c:v>
                </c:pt>
                <c:pt idx="20">
                  <c:v>2946</c:v>
                </c:pt>
                <c:pt idx="21">
                  <c:v>2995</c:v>
                </c:pt>
                <c:pt idx="22">
                  <c:v>3005</c:v>
                </c:pt>
                <c:pt idx="23">
                  <c:v>3045</c:v>
                </c:pt>
                <c:pt idx="24">
                  <c:v>3050</c:v>
                </c:pt>
                <c:pt idx="25">
                  <c:v>3210</c:v>
                </c:pt>
                <c:pt idx="26">
                  <c:v>3290</c:v>
                </c:pt>
                <c:pt idx="27">
                  <c:v>3447</c:v>
                </c:pt>
                <c:pt idx="28">
                  <c:v>3673</c:v>
                </c:pt>
                <c:pt idx="29">
                  <c:v>3752</c:v>
                </c:pt>
                <c:pt idx="30">
                  <c:v>3782</c:v>
                </c:pt>
                <c:pt idx="31">
                  <c:v>3788</c:v>
                </c:pt>
                <c:pt idx="32">
                  <c:v>3800</c:v>
                </c:pt>
                <c:pt idx="33">
                  <c:v>3852</c:v>
                </c:pt>
                <c:pt idx="34">
                  <c:v>4013</c:v>
                </c:pt>
                <c:pt idx="35">
                  <c:v>4035</c:v>
                </c:pt>
                <c:pt idx="36">
                  <c:v>4058</c:v>
                </c:pt>
                <c:pt idx="37">
                  <c:v>4060</c:v>
                </c:pt>
                <c:pt idx="38">
                  <c:v>4080</c:v>
                </c:pt>
                <c:pt idx="39">
                  <c:v>4141</c:v>
                </c:pt>
                <c:pt idx="40">
                  <c:v>4267</c:v>
                </c:pt>
                <c:pt idx="41">
                  <c:v>4280</c:v>
                </c:pt>
                <c:pt idx="42">
                  <c:v>4323</c:v>
                </c:pt>
                <c:pt idx="43">
                  <c:v>4330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584320"/>
        <c:axId val="1078585568"/>
      </c:scatterChart>
      <c:valAx>
        <c:axId val="1078584320"/>
        <c:scaling>
          <c:orientation val="minMax"/>
          <c:max val="1600"/>
          <c:min val="1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 i="1"/>
                  <a:t>Эквивалентная плотность кг/м3</a:t>
                </a:r>
                <a:endParaRPr lang="ru-RU" b="1" i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78585568"/>
        <c:crosses val="autoZero"/>
        <c:crossBetween val="midCat"/>
        <c:majorUnit val="30"/>
      </c:valAx>
      <c:valAx>
        <c:axId val="1078585568"/>
        <c:scaling>
          <c:orientation val="maxMin"/>
          <c:max val="435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 i="1"/>
                  <a:t>Глубина интервала по вертикали (</a:t>
                </a:r>
                <a:r>
                  <a:rPr lang="en-US" b="1" i="1"/>
                  <a:t>m)</a:t>
                </a:r>
                <a:endParaRPr lang="en-US" b="1" i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78584320"/>
        <c:crosses val="autoZero"/>
        <c:crossBetween val="midCat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664566845427976"/>
          <c:y val="0.824787142736728"/>
          <c:w val="0.885496817651384"/>
          <c:h val="0.163384219759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515212d-fa17-43c1-a647-7d6477e0702c}"/>
      </c:ext>
    </c:extLst>
  </c:chart>
  <c:spPr>
    <a:gradFill flip="none" rotWithShape="1">
      <a:gsLst>
        <a:gs pos="0">
          <a:schemeClr val="accent6">
            <a:lumMod val="5000"/>
            <a:lumOff val="95000"/>
          </a:schemeClr>
        </a:gs>
        <a:gs pos="74000">
          <a:schemeClr val="accent6">
            <a:lumMod val="45000"/>
            <a:lumOff val="55000"/>
          </a:schemeClr>
        </a:gs>
        <a:gs pos="83000">
          <a:schemeClr val="accent6">
            <a:lumMod val="45000"/>
            <a:lumOff val="55000"/>
          </a:schemeClr>
        </a:gs>
        <a:gs pos="100000">
          <a:schemeClr val="accent6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000" b="0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000" i="1"/>
              <a:t>Диаграмма </a:t>
            </a:r>
            <a:r>
              <a:rPr lang="en-US" sz="1000" i="1"/>
              <a:t>P (mPa)</a:t>
            </a:r>
            <a:r>
              <a:rPr lang="en-US" sz="1000" i="1" baseline="0"/>
              <a:t> </a:t>
            </a:r>
            <a:r>
              <a:rPr lang="en-US" sz="1000" i="1"/>
              <a:t>/ VD</a:t>
            </a:r>
            <a:r>
              <a:rPr lang="en-US" sz="1000" i="1" baseline="0"/>
              <a:t> (m)</a:t>
            </a:r>
            <a:endParaRPr lang="ru-RU" sz="1000" i="1"/>
          </a:p>
        </c:rich>
      </c:tx>
      <c:layout>
        <c:manualLayout>
          <c:xMode val="edge"/>
          <c:yMode val="edge"/>
          <c:x val="0.0174084898602151"/>
          <c:y val="0.01182863750395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063845894275"/>
          <c:y val="0.0918855391491422"/>
          <c:w val="0.858579536165542"/>
          <c:h val="0.719101526499641"/>
        </c:manualLayout>
      </c:layout>
      <c:scatterChart>
        <c:scatterStyle val="line"/>
        <c:varyColors val="0"/>
        <c:ser>
          <c:idx val="0"/>
          <c:order val="0"/>
          <c:tx>
            <c:strRef>
              <c:f>'1 Ввод Pпласт и Р ГРП'!$E$10</c:f>
              <c:strCache>
                <c:ptCount val="1"/>
                <c:pt idx="0">
                  <c:v>Рплст</c:v>
                </c:pt>
              </c:strCache>
            </c:strRef>
          </c:tx>
          <c:spPr>
            <a:ln w="952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'1 Ввод Pпласт и Р ГРП'!$E$11:$E$54</c:f>
              <c:numCache>
                <c:formatCode>0.00</c:formatCode>
                <c:ptCount val="44"/>
                <c:pt idx="0">
                  <c:v>0</c:v>
                </c:pt>
                <c:pt idx="1">
                  <c:v>0.1</c:v>
                </c:pt>
                <c:pt idx="2">
                  <c:v>0.98</c:v>
                </c:pt>
                <c:pt idx="3">
                  <c:v>1.6</c:v>
                </c:pt>
                <c:pt idx="4">
                  <c:v>2.63</c:v>
                </c:pt>
                <c:pt idx="5">
                  <c:v>4.43</c:v>
                </c:pt>
                <c:pt idx="6">
                  <c:v>5.98</c:v>
                </c:pt>
                <c:pt idx="7">
                  <c:v>7.2</c:v>
                </c:pt>
                <c:pt idx="8">
                  <c:v>9.4</c:v>
                </c:pt>
                <c:pt idx="9">
                  <c:v>10.95</c:v>
                </c:pt>
                <c:pt idx="10">
                  <c:v>11.57</c:v>
                </c:pt>
                <c:pt idx="11">
                  <c:v>12.4</c:v>
                </c:pt>
                <c:pt idx="12">
                  <c:v>13.5</c:v>
                </c:pt>
                <c:pt idx="13">
                  <c:v>15.37</c:v>
                </c:pt>
                <c:pt idx="14">
                  <c:v>15.6</c:v>
                </c:pt>
                <c:pt idx="15">
                  <c:v>17.2</c:v>
                </c:pt>
                <c:pt idx="16">
                  <c:v>31.654</c:v>
                </c:pt>
                <c:pt idx="17">
                  <c:v>26.8</c:v>
                </c:pt>
                <c:pt idx="18">
                  <c:v>28.05</c:v>
                </c:pt>
                <c:pt idx="19">
                  <c:v>30.422</c:v>
                </c:pt>
                <c:pt idx="20">
                  <c:v>29.46</c:v>
                </c:pt>
                <c:pt idx="21">
                  <c:v>29.95</c:v>
                </c:pt>
                <c:pt idx="22">
                  <c:v>33.055</c:v>
                </c:pt>
                <c:pt idx="23">
                  <c:v>30.45</c:v>
                </c:pt>
                <c:pt idx="24">
                  <c:v>30.5</c:v>
                </c:pt>
                <c:pt idx="25">
                  <c:v>32.1</c:v>
                </c:pt>
                <c:pt idx="26">
                  <c:v>32.9</c:v>
                </c:pt>
                <c:pt idx="27">
                  <c:v>34.47</c:v>
                </c:pt>
                <c:pt idx="28">
                  <c:v>36.73</c:v>
                </c:pt>
                <c:pt idx="29">
                  <c:v>37.52</c:v>
                </c:pt>
                <c:pt idx="30">
                  <c:v>37.82</c:v>
                </c:pt>
                <c:pt idx="31">
                  <c:v>36.7436</c:v>
                </c:pt>
                <c:pt idx="32">
                  <c:v>38</c:v>
                </c:pt>
                <c:pt idx="33">
                  <c:v>38.52</c:v>
                </c:pt>
                <c:pt idx="34">
                  <c:v>40.13</c:v>
                </c:pt>
                <c:pt idx="35">
                  <c:v>39.1395</c:v>
                </c:pt>
                <c:pt idx="36">
                  <c:v>40.58</c:v>
                </c:pt>
                <c:pt idx="37">
                  <c:v>39.382</c:v>
                </c:pt>
                <c:pt idx="38">
                  <c:v>40.8</c:v>
                </c:pt>
                <c:pt idx="39">
                  <c:v>41.41</c:v>
                </c:pt>
                <c:pt idx="40">
                  <c:v>42.67</c:v>
                </c:pt>
                <c:pt idx="41">
                  <c:v>44.94</c:v>
                </c:pt>
                <c:pt idx="42">
                  <c:v>43.23</c:v>
                </c:pt>
                <c:pt idx="43">
                  <c:v>49.362</c:v>
                </c:pt>
              </c:numCache>
            </c:numRef>
          </c:xVal>
          <c:yVal>
            <c:numRef>
              <c:f>'1 Ввод Pпласт и Р ГРП'!$A$11:$A$54</c:f>
              <c:numCache>
                <c:formatCode>0.00</c:formatCode>
                <c:ptCount val="44"/>
                <c:pt idx="0">
                  <c:v>0</c:v>
                </c:pt>
                <c:pt idx="1">
                  <c:v>10</c:v>
                </c:pt>
                <c:pt idx="2">
                  <c:v>98</c:v>
                </c:pt>
                <c:pt idx="3">
                  <c:v>160</c:v>
                </c:pt>
                <c:pt idx="4">
                  <c:v>263</c:v>
                </c:pt>
                <c:pt idx="5">
                  <c:v>443</c:v>
                </c:pt>
                <c:pt idx="6">
                  <c:v>598</c:v>
                </c:pt>
                <c:pt idx="7">
                  <c:v>720</c:v>
                </c:pt>
                <c:pt idx="8">
                  <c:v>940</c:v>
                </c:pt>
                <c:pt idx="9">
                  <c:v>1095</c:v>
                </c:pt>
                <c:pt idx="10">
                  <c:v>1157</c:v>
                </c:pt>
                <c:pt idx="11">
                  <c:v>1240</c:v>
                </c:pt>
                <c:pt idx="12">
                  <c:v>1350</c:v>
                </c:pt>
                <c:pt idx="13">
                  <c:v>1537</c:v>
                </c:pt>
                <c:pt idx="14">
                  <c:v>1560</c:v>
                </c:pt>
                <c:pt idx="15">
                  <c:v>1720</c:v>
                </c:pt>
                <c:pt idx="16">
                  <c:v>2660</c:v>
                </c:pt>
                <c:pt idx="17">
                  <c:v>2680</c:v>
                </c:pt>
                <c:pt idx="18">
                  <c:v>2805</c:v>
                </c:pt>
                <c:pt idx="19">
                  <c:v>2870</c:v>
                </c:pt>
                <c:pt idx="20">
                  <c:v>2946</c:v>
                </c:pt>
                <c:pt idx="21">
                  <c:v>2995</c:v>
                </c:pt>
                <c:pt idx="22">
                  <c:v>3005</c:v>
                </c:pt>
                <c:pt idx="23">
                  <c:v>3045</c:v>
                </c:pt>
                <c:pt idx="24">
                  <c:v>3050</c:v>
                </c:pt>
                <c:pt idx="25">
                  <c:v>3210</c:v>
                </c:pt>
                <c:pt idx="26">
                  <c:v>3290</c:v>
                </c:pt>
                <c:pt idx="27">
                  <c:v>3447</c:v>
                </c:pt>
                <c:pt idx="28">
                  <c:v>3673</c:v>
                </c:pt>
                <c:pt idx="29">
                  <c:v>3752</c:v>
                </c:pt>
                <c:pt idx="30">
                  <c:v>3782</c:v>
                </c:pt>
                <c:pt idx="31">
                  <c:v>3788</c:v>
                </c:pt>
                <c:pt idx="32">
                  <c:v>3800</c:v>
                </c:pt>
                <c:pt idx="33">
                  <c:v>3852</c:v>
                </c:pt>
                <c:pt idx="34">
                  <c:v>4013</c:v>
                </c:pt>
                <c:pt idx="35">
                  <c:v>4035</c:v>
                </c:pt>
                <c:pt idx="36">
                  <c:v>4058</c:v>
                </c:pt>
                <c:pt idx="37">
                  <c:v>4060</c:v>
                </c:pt>
                <c:pt idx="38">
                  <c:v>4080</c:v>
                </c:pt>
                <c:pt idx="39">
                  <c:v>4141</c:v>
                </c:pt>
                <c:pt idx="40">
                  <c:v>4267</c:v>
                </c:pt>
                <c:pt idx="41">
                  <c:v>4280</c:v>
                </c:pt>
                <c:pt idx="42">
                  <c:v>4323</c:v>
                </c:pt>
                <c:pt idx="43">
                  <c:v>4330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 Ввод Pпласт и Р ГРП'!$I$10</c:f>
              <c:strCache>
                <c:ptCount val="1"/>
                <c:pt idx="0">
                  <c:v>Ргрп</c:v>
                </c:pt>
              </c:strCache>
            </c:strRef>
          </c:tx>
          <c:spPr>
            <a:ln w="95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'1 Ввод Pпласт и Р ГРП'!$I$11:$I$54</c:f>
              <c:numCache>
                <c:formatCode>0.00</c:formatCode>
                <c:ptCount val="44"/>
                <c:pt idx="0">
                  <c:v>0</c:v>
                </c:pt>
                <c:pt idx="1">
                  <c:v>0.15</c:v>
                </c:pt>
                <c:pt idx="2">
                  <c:v>1.7</c:v>
                </c:pt>
                <c:pt idx="3">
                  <c:v>2.78</c:v>
                </c:pt>
                <c:pt idx="4">
                  <c:v>4.58</c:v>
                </c:pt>
                <c:pt idx="5">
                  <c:v>7.71</c:v>
                </c:pt>
                <c:pt idx="6">
                  <c:v>8.31</c:v>
                </c:pt>
                <c:pt idx="7">
                  <c:v>13.32</c:v>
                </c:pt>
                <c:pt idx="8">
                  <c:v>17.39</c:v>
                </c:pt>
                <c:pt idx="9">
                  <c:v>20.26</c:v>
                </c:pt>
                <c:pt idx="10">
                  <c:v>20.37</c:v>
                </c:pt>
                <c:pt idx="11">
                  <c:v>22.95</c:v>
                </c:pt>
                <c:pt idx="12">
                  <c:v>25.51</c:v>
                </c:pt>
                <c:pt idx="13">
                  <c:v>29.21</c:v>
                </c:pt>
                <c:pt idx="14">
                  <c:v>29.65</c:v>
                </c:pt>
                <c:pt idx="15">
                  <c:v>36.3</c:v>
                </c:pt>
                <c:pt idx="16">
                  <c:v>56.14</c:v>
                </c:pt>
                <c:pt idx="17">
                  <c:v>56.56</c:v>
                </c:pt>
                <c:pt idx="18">
                  <c:v>59.75</c:v>
                </c:pt>
                <c:pt idx="19">
                  <c:v>61.13</c:v>
                </c:pt>
                <c:pt idx="20">
                  <c:v>62.75</c:v>
                </c:pt>
                <c:pt idx="21">
                  <c:v>63.79</c:v>
                </c:pt>
                <c:pt idx="22">
                  <c:v>64.01</c:v>
                </c:pt>
                <c:pt idx="23">
                  <c:v>65.16</c:v>
                </c:pt>
                <c:pt idx="24">
                  <c:v>65.89</c:v>
                </c:pt>
                <c:pt idx="25">
                  <c:v>70.29</c:v>
                </c:pt>
                <c:pt idx="26">
                  <c:v>72.05</c:v>
                </c:pt>
                <c:pt idx="27">
                  <c:v>75.48</c:v>
                </c:pt>
                <c:pt idx="28">
                  <c:v>80.43</c:v>
                </c:pt>
                <c:pt idx="29">
                  <c:v>82.16</c:v>
                </c:pt>
                <c:pt idx="30">
                  <c:v>78.67</c:v>
                </c:pt>
                <c:pt idx="31">
                  <c:v>82.95</c:v>
                </c:pt>
                <c:pt idx="32">
                  <c:v>83.21</c:v>
                </c:pt>
                <c:pt idx="33">
                  <c:v>84.77</c:v>
                </c:pt>
                <c:pt idx="34">
                  <c:v>89.88</c:v>
                </c:pt>
                <c:pt idx="35">
                  <c:v>90.38</c:v>
                </c:pt>
                <c:pt idx="36">
                  <c:v>90.89</c:v>
                </c:pt>
                <c:pt idx="37">
                  <c:v>90.94</c:v>
                </c:pt>
                <c:pt idx="38">
                  <c:v>91.39</c:v>
                </c:pt>
                <c:pt idx="39">
                  <c:v>92.75</c:v>
                </c:pt>
                <c:pt idx="40">
                  <c:v>95.57</c:v>
                </c:pt>
                <c:pt idx="41">
                  <c:v>95.87</c:v>
                </c:pt>
                <c:pt idx="42">
                  <c:v>96.83</c:v>
                </c:pt>
                <c:pt idx="43">
                  <c:v>96.99</c:v>
                </c:pt>
              </c:numCache>
            </c:numRef>
          </c:xVal>
          <c:yVal>
            <c:numRef>
              <c:f>'1 Ввод Pпласт и Р ГРП'!$A$11:$A$54</c:f>
              <c:numCache>
                <c:formatCode>0.00</c:formatCode>
                <c:ptCount val="44"/>
                <c:pt idx="0">
                  <c:v>0</c:v>
                </c:pt>
                <c:pt idx="1">
                  <c:v>10</c:v>
                </c:pt>
                <c:pt idx="2">
                  <c:v>98</c:v>
                </c:pt>
                <c:pt idx="3">
                  <c:v>160</c:v>
                </c:pt>
                <c:pt idx="4">
                  <c:v>263</c:v>
                </c:pt>
                <c:pt idx="5">
                  <c:v>443</c:v>
                </c:pt>
                <c:pt idx="6">
                  <c:v>598</c:v>
                </c:pt>
                <c:pt idx="7">
                  <c:v>720</c:v>
                </c:pt>
                <c:pt idx="8">
                  <c:v>940</c:v>
                </c:pt>
                <c:pt idx="9">
                  <c:v>1095</c:v>
                </c:pt>
                <c:pt idx="10">
                  <c:v>1157</c:v>
                </c:pt>
                <c:pt idx="11">
                  <c:v>1240</c:v>
                </c:pt>
                <c:pt idx="12">
                  <c:v>1350</c:v>
                </c:pt>
                <c:pt idx="13">
                  <c:v>1537</c:v>
                </c:pt>
                <c:pt idx="14">
                  <c:v>1560</c:v>
                </c:pt>
                <c:pt idx="15">
                  <c:v>1720</c:v>
                </c:pt>
                <c:pt idx="16">
                  <c:v>2660</c:v>
                </c:pt>
                <c:pt idx="17">
                  <c:v>2680</c:v>
                </c:pt>
                <c:pt idx="18">
                  <c:v>2805</c:v>
                </c:pt>
                <c:pt idx="19">
                  <c:v>2870</c:v>
                </c:pt>
                <c:pt idx="20">
                  <c:v>2946</c:v>
                </c:pt>
                <c:pt idx="21">
                  <c:v>2995</c:v>
                </c:pt>
                <c:pt idx="22">
                  <c:v>3005</c:v>
                </c:pt>
                <c:pt idx="23">
                  <c:v>3045</c:v>
                </c:pt>
                <c:pt idx="24">
                  <c:v>3050</c:v>
                </c:pt>
                <c:pt idx="25">
                  <c:v>3210</c:v>
                </c:pt>
                <c:pt idx="26">
                  <c:v>3290</c:v>
                </c:pt>
                <c:pt idx="27">
                  <c:v>3447</c:v>
                </c:pt>
                <c:pt idx="28">
                  <c:v>3673</c:v>
                </c:pt>
                <c:pt idx="29">
                  <c:v>3752</c:v>
                </c:pt>
                <c:pt idx="30">
                  <c:v>3782</c:v>
                </c:pt>
                <c:pt idx="31">
                  <c:v>3788</c:v>
                </c:pt>
                <c:pt idx="32">
                  <c:v>3800</c:v>
                </c:pt>
                <c:pt idx="33">
                  <c:v>3852</c:v>
                </c:pt>
                <c:pt idx="34">
                  <c:v>4013</c:v>
                </c:pt>
                <c:pt idx="35">
                  <c:v>4035</c:v>
                </c:pt>
                <c:pt idx="36">
                  <c:v>4058</c:v>
                </c:pt>
                <c:pt idx="37">
                  <c:v>4060</c:v>
                </c:pt>
                <c:pt idx="38">
                  <c:v>4080</c:v>
                </c:pt>
                <c:pt idx="39">
                  <c:v>4141</c:v>
                </c:pt>
                <c:pt idx="40">
                  <c:v>4267</c:v>
                </c:pt>
                <c:pt idx="41">
                  <c:v>4280</c:v>
                </c:pt>
                <c:pt idx="42">
                  <c:v>4323</c:v>
                </c:pt>
                <c:pt idx="43">
                  <c:v>4330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 Ввод Pпласт и Р ГРП'!$L$10</c:f>
              <c:strCache>
                <c:ptCount val="1"/>
                <c:pt idx="0">
                  <c:v>Гидростатика р-ра в скважине при текущем растворе, МПа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'1 Ввод Pпласт и Р ГРП'!$L$11:$L$54</c:f>
              <c:numCache>
                <c:formatCode>0.00</c:formatCode>
                <c:ptCount val="44"/>
                <c:pt idx="0">
                  <c:v>0</c:v>
                </c:pt>
                <c:pt idx="1">
                  <c:v>0.116739</c:v>
                </c:pt>
                <c:pt idx="2">
                  <c:v>1.1440422</c:v>
                </c:pt>
                <c:pt idx="3">
                  <c:v>1.867824</c:v>
                </c:pt>
                <c:pt idx="4">
                  <c:v>3.0702357</c:v>
                </c:pt>
                <c:pt idx="5">
                  <c:v>5.1715377</c:v>
                </c:pt>
                <c:pt idx="6">
                  <c:v>6.9809922</c:v>
                </c:pt>
                <c:pt idx="7">
                  <c:v>8.405208</c:v>
                </c:pt>
                <c:pt idx="8">
                  <c:v>10.973466</c:v>
                </c:pt>
                <c:pt idx="9">
                  <c:v>12.7829205</c:v>
                </c:pt>
                <c:pt idx="10">
                  <c:v>13.5067023</c:v>
                </c:pt>
                <c:pt idx="11">
                  <c:v>14.475636</c:v>
                </c:pt>
                <c:pt idx="12">
                  <c:v>15.759765</c:v>
                </c:pt>
                <c:pt idx="13">
                  <c:v>17.9427843</c:v>
                </c:pt>
                <c:pt idx="14">
                  <c:v>18.211284</c:v>
                </c:pt>
                <c:pt idx="15">
                  <c:v>20.079108</c:v>
                </c:pt>
                <c:pt idx="16">
                  <c:v>31.052574</c:v>
                </c:pt>
                <c:pt idx="17">
                  <c:v>31.286052</c:v>
                </c:pt>
                <c:pt idx="18">
                  <c:v>32.7452895</c:v>
                </c:pt>
                <c:pt idx="19">
                  <c:v>33.504093</c:v>
                </c:pt>
                <c:pt idx="20">
                  <c:v>34.3913094</c:v>
                </c:pt>
                <c:pt idx="21">
                  <c:v>34.9633305</c:v>
                </c:pt>
                <c:pt idx="22">
                  <c:v>35.0800695</c:v>
                </c:pt>
                <c:pt idx="23">
                  <c:v>35.5470255</c:v>
                </c:pt>
                <c:pt idx="24">
                  <c:v>35.605395</c:v>
                </c:pt>
                <c:pt idx="25">
                  <c:v>37.473219</c:v>
                </c:pt>
                <c:pt idx="26">
                  <c:v>38.407131</c:v>
                </c:pt>
                <c:pt idx="27">
                  <c:v>40.2399333</c:v>
                </c:pt>
                <c:pt idx="28">
                  <c:v>42.8782347</c:v>
                </c:pt>
                <c:pt idx="29">
                  <c:v>43.8004728</c:v>
                </c:pt>
                <c:pt idx="30">
                  <c:v>44.1506898</c:v>
                </c:pt>
                <c:pt idx="31">
                  <c:v>44.2207332</c:v>
                </c:pt>
                <c:pt idx="32">
                  <c:v>44.36082</c:v>
                </c:pt>
                <c:pt idx="33">
                  <c:v>44.9678628</c:v>
                </c:pt>
                <c:pt idx="34">
                  <c:v>46.8473607</c:v>
                </c:pt>
                <c:pt idx="35">
                  <c:v>47.1041865</c:v>
                </c:pt>
                <c:pt idx="36">
                  <c:v>47.3726862</c:v>
                </c:pt>
                <c:pt idx="37">
                  <c:v>47.396034</c:v>
                </c:pt>
                <c:pt idx="38">
                  <c:v>47.629512</c:v>
                </c:pt>
                <c:pt idx="39">
                  <c:v>48.3416199</c:v>
                </c:pt>
                <c:pt idx="40">
                  <c:v>49.8125313</c:v>
                </c:pt>
                <c:pt idx="41">
                  <c:v>49.964292</c:v>
                </c:pt>
                <c:pt idx="42">
                  <c:v>50.4662697</c:v>
                </c:pt>
                <c:pt idx="43">
                  <c:v>50.547987</c:v>
                </c:pt>
              </c:numCache>
            </c:numRef>
          </c:xVal>
          <c:yVal>
            <c:numRef>
              <c:f>'1 Ввод Pпласт и Р ГРП'!$A$11:$A$54</c:f>
              <c:numCache>
                <c:formatCode>0.00</c:formatCode>
                <c:ptCount val="44"/>
                <c:pt idx="0">
                  <c:v>0</c:v>
                </c:pt>
                <c:pt idx="1">
                  <c:v>10</c:v>
                </c:pt>
                <c:pt idx="2">
                  <c:v>98</c:v>
                </c:pt>
                <c:pt idx="3">
                  <c:v>160</c:v>
                </c:pt>
                <c:pt idx="4">
                  <c:v>263</c:v>
                </c:pt>
                <c:pt idx="5">
                  <c:v>443</c:v>
                </c:pt>
                <c:pt idx="6">
                  <c:v>598</c:v>
                </c:pt>
                <c:pt idx="7">
                  <c:v>720</c:v>
                </c:pt>
                <c:pt idx="8">
                  <c:v>940</c:v>
                </c:pt>
                <c:pt idx="9">
                  <c:v>1095</c:v>
                </c:pt>
                <c:pt idx="10">
                  <c:v>1157</c:v>
                </c:pt>
                <c:pt idx="11">
                  <c:v>1240</c:v>
                </c:pt>
                <c:pt idx="12">
                  <c:v>1350</c:v>
                </c:pt>
                <c:pt idx="13">
                  <c:v>1537</c:v>
                </c:pt>
                <c:pt idx="14">
                  <c:v>1560</c:v>
                </c:pt>
                <c:pt idx="15">
                  <c:v>1720</c:v>
                </c:pt>
                <c:pt idx="16">
                  <c:v>2660</c:v>
                </c:pt>
                <c:pt idx="17">
                  <c:v>2680</c:v>
                </c:pt>
                <c:pt idx="18">
                  <c:v>2805</c:v>
                </c:pt>
                <c:pt idx="19">
                  <c:v>2870</c:v>
                </c:pt>
                <c:pt idx="20">
                  <c:v>2946</c:v>
                </c:pt>
                <c:pt idx="21">
                  <c:v>2995</c:v>
                </c:pt>
                <c:pt idx="22">
                  <c:v>3005</c:v>
                </c:pt>
                <c:pt idx="23">
                  <c:v>3045</c:v>
                </c:pt>
                <c:pt idx="24">
                  <c:v>3050</c:v>
                </c:pt>
                <c:pt idx="25">
                  <c:v>3210</c:v>
                </c:pt>
                <c:pt idx="26">
                  <c:v>3290</c:v>
                </c:pt>
                <c:pt idx="27">
                  <c:v>3447</c:v>
                </c:pt>
                <c:pt idx="28">
                  <c:v>3673</c:v>
                </c:pt>
                <c:pt idx="29">
                  <c:v>3752</c:v>
                </c:pt>
                <c:pt idx="30">
                  <c:v>3782</c:v>
                </c:pt>
                <c:pt idx="31">
                  <c:v>3788</c:v>
                </c:pt>
                <c:pt idx="32">
                  <c:v>3800</c:v>
                </c:pt>
                <c:pt idx="33">
                  <c:v>3852</c:v>
                </c:pt>
                <c:pt idx="34">
                  <c:v>4013</c:v>
                </c:pt>
                <c:pt idx="35">
                  <c:v>4035</c:v>
                </c:pt>
                <c:pt idx="36">
                  <c:v>4058</c:v>
                </c:pt>
                <c:pt idx="37">
                  <c:v>4060</c:v>
                </c:pt>
                <c:pt idx="38">
                  <c:v>4080</c:v>
                </c:pt>
                <c:pt idx="39">
                  <c:v>4141</c:v>
                </c:pt>
                <c:pt idx="40">
                  <c:v>4267</c:v>
                </c:pt>
                <c:pt idx="41">
                  <c:v>4280</c:v>
                </c:pt>
                <c:pt idx="42">
                  <c:v>4323</c:v>
                </c:pt>
                <c:pt idx="43">
                  <c:v>4330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 Ввод Pпласт и Р ГРП'!$M$10</c:f>
              <c:strCache>
                <c:ptCount val="1"/>
                <c:pt idx="0">
                  <c:v>Гидростатика р-ра в скважине на растворе испытания , МПа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'1 Ввод Pпласт и Р ГРП'!$M$11:$M$54</c:f>
              <c:numCache>
                <c:formatCode>0.00</c:formatCode>
                <c:ptCount val="44"/>
                <c:pt idx="0">
                  <c:v>0</c:v>
                </c:pt>
                <c:pt idx="1">
                  <c:v>0.124587</c:v>
                </c:pt>
                <c:pt idx="2">
                  <c:v>1.2209526</c:v>
                </c:pt>
                <c:pt idx="3">
                  <c:v>1.993392</c:v>
                </c:pt>
                <c:pt idx="4">
                  <c:v>3.2766381</c:v>
                </c:pt>
                <c:pt idx="5">
                  <c:v>5.5192041</c:v>
                </c:pt>
                <c:pt idx="6">
                  <c:v>7.4503026</c:v>
                </c:pt>
                <c:pt idx="7">
                  <c:v>8.970264</c:v>
                </c:pt>
                <c:pt idx="8">
                  <c:v>11.711178</c:v>
                </c:pt>
                <c:pt idx="9">
                  <c:v>13.6422765</c:v>
                </c:pt>
                <c:pt idx="10">
                  <c:v>14.4147159</c:v>
                </c:pt>
                <c:pt idx="11">
                  <c:v>15.448788</c:v>
                </c:pt>
                <c:pt idx="12">
                  <c:v>16.819245</c:v>
                </c:pt>
                <c:pt idx="13">
                  <c:v>19.1490219</c:v>
                </c:pt>
                <c:pt idx="14">
                  <c:v>19.435572</c:v>
                </c:pt>
                <c:pt idx="15">
                  <c:v>21.428964</c:v>
                </c:pt>
                <c:pt idx="16">
                  <c:v>33.140142</c:v>
                </c:pt>
                <c:pt idx="17">
                  <c:v>33.389316</c:v>
                </c:pt>
                <c:pt idx="18">
                  <c:v>34.9466535</c:v>
                </c:pt>
                <c:pt idx="19">
                  <c:v>35.756469</c:v>
                </c:pt>
                <c:pt idx="20">
                  <c:v>36.7033302</c:v>
                </c:pt>
                <c:pt idx="21">
                  <c:v>37.3138065</c:v>
                </c:pt>
                <c:pt idx="22">
                  <c:v>37.4383935</c:v>
                </c:pt>
                <c:pt idx="23">
                  <c:v>37.9367415</c:v>
                </c:pt>
                <c:pt idx="24">
                  <c:v>37.999035</c:v>
                </c:pt>
                <c:pt idx="25">
                  <c:v>39.992427</c:v>
                </c:pt>
                <c:pt idx="26">
                  <c:v>40.989123</c:v>
                </c:pt>
                <c:pt idx="27">
                  <c:v>42.9451389</c:v>
                </c:pt>
                <c:pt idx="28">
                  <c:v>45.7608051</c:v>
                </c:pt>
                <c:pt idx="29">
                  <c:v>46.7450424</c:v>
                </c:pt>
                <c:pt idx="30">
                  <c:v>47.1188034</c:v>
                </c:pt>
                <c:pt idx="31">
                  <c:v>47.1935556</c:v>
                </c:pt>
                <c:pt idx="32">
                  <c:v>47.34306</c:v>
                </c:pt>
                <c:pt idx="33">
                  <c:v>47.9909124</c:v>
                </c:pt>
                <c:pt idx="34">
                  <c:v>49.9967631</c:v>
                </c:pt>
                <c:pt idx="35">
                  <c:v>50.2708545</c:v>
                </c:pt>
                <c:pt idx="36">
                  <c:v>50.5574046</c:v>
                </c:pt>
                <c:pt idx="37">
                  <c:v>50.582322</c:v>
                </c:pt>
                <c:pt idx="38">
                  <c:v>50.831496</c:v>
                </c:pt>
                <c:pt idx="39">
                  <c:v>51.5914767</c:v>
                </c:pt>
                <c:pt idx="40">
                  <c:v>53.1612729</c:v>
                </c:pt>
                <c:pt idx="41">
                  <c:v>53.323236</c:v>
                </c:pt>
                <c:pt idx="42">
                  <c:v>53.8589601</c:v>
                </c:pt>
                <c:pt idx="43">
                  <c:v>53.946171</c:v>
                </c:pt>
              </c:numCache>
            </c:numRef>
          </c:xVal>
          <c:yVal>
            <c:numRef>
              <c:f>'1 Ввод Pпласт и Р ГРП'!$A$11:$A$54</c:f>
              <c:numCache>
                <c:formatCode>0.00</c:formatCode>
                <c:ptCount val="44"/>
                <c:pt idx="0">
                  <c:v>0</c:v>
                </c:pt>
                <c:pt idx="1">
                  <c:v>10</c:v>
                </c:pt>
                <c:pt idx="2">
                  <c:v>98</c:v>
                </c:pt>
                <c:pt idx="3">
                  <c:v>160</c:v>
                </c:pt>
                <c:pt idx="4">
                  <c:v>263</c:v>
                </c:pt>
                <c:pt idx="5">
                  <c:v>443</c:v>
                </c:pt>
                <c:pt idx="6">
                  <c:v>598</c:v>
                </c:pt>
                <c:pt idx="7">
                  <c:v>720</c:v>
                </c:pt>
                <c:pt idx="8">
                  <c:v>940</c:v>
                </c:pt>
                <c:pt idx="9">
                  <c:v>1095</c:v>
                </c:pt>
                <c:pt idx="10">
                  <c:v>1157</c:v>
                </c:pt>
                <c:pt idx="11">
                  <c:v>1240</c:v>
                </c:pt>
                <c:pt idx="12">
                  <c:v>1350</c:v>
                </c:pt>
                <c:pt idx="13">
                  <c:v>1537</c:v>
                </c:pt>
                <c:pt idx="14">
                  <c:v>1560</c:v>
                </c:pt>
                <c:pt idx="15">
                  <c:v>1720</c:v>
                </c:pt>
                <c:pt idx="16">
                  <c:v>2660</c:v>
                </c:pt>
                <c:pt idx="17">
                  <c:v>2680</c:v>
                </c:pt>
                <c:pt idx="18">
                  <c:v>2805</c:v>
                </c:pt>
                <c:pt idx="19">
                  <c:v>2870</c:v>
                </c:pt>
                <c:pt idx="20">
                  <c:v>2946</c:v>
                </c:pt>
                <c:pt idx="21">
                  <c:v>2995</c:v>
                </c:pt>
                <c:pt idx="22">
                  <c:v>3005</c:v>
                </c:pt>
                <c:pt idx="23">
                  <c:v>3045</c:v>
                </c:pt>
                <c:pt idx="24">
                  <c:v>3050</c:v>
                </c:pt>
                <c:pt idx="25">
                  <c:v>3210</c:v>
                </c:pt>
                <c:pt idx="26">
                  <c:v>3290</c:v>
                </c:pt>
                <c:pt idx="27">
                  <c:v>3447</c:v>
                </c:pt>
                <c:pt idx="28">
                  <c:v>3673</c:v>
                </c:pt>
                <c:pt idx="29">
                  <c:v>3752</c:v>
                </c:pt>
                <c:pt idx="30">
                  <c:v>3782</c:v>
                </c:pt>
                <c:pt idx="31">
                  <c:v>3788</c:v>
                </c:pt>
                <c:pt idx="32">
                  <c:v>3800</c:v>
                </c:pt>
                <c:pt idx="33">
                  <c:v>3852</c:v>
                </c:pt>
                <c:pt idx="34">
                  <c:v>4013</c:v>
                </c:pt>
                <c:pt idx="35">
                  <c:v>4035</c:v>
                </c:pt>
                <c:pt idx="36">
                  <c:v>4058</c:v>
                </c:pt>
                <c:pt idx="37">
                  <c:v>4060</c:v>
                </c:pt>
                <c:pt idx="38">
                  <c:v>4080</c:v>
                </c:pt>
                <c:pt idx="39">
                  <c:v>4141</c:v>
                </c:pt>
                <c:pt idx="40">
                  <c:v>4267</c:v>
                </c:pt>
                <c:pt idx="41">
                  <c:v>4280</c:v>
                </c:pt>
                <c:pt idx="42">
                  <c:v>4323</c:v>
                </c:pt>
                <c:pt idx="43">
                  <c:v>4330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'1 Ввод Pпласт и Р ГРП'!$N$10</c:f>
              <c:strCache>
                <c:ptCount val="1"/>
                <c:pt idx="0">
                  <c:v>С учетом избыточного давления , МПа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'1 Ввод Pпласт и Р ГРП'!$N$11:$N$54</c:f>
              <c:numCache>
                <c:formatCode>0.00</c:formatCode>
                <c:ptCount val="44"/>
                <c:pt idx="0">
                  <c:v>3.29616</c:v>
                </c:pt>
                <c:pt idx="1">
                  <c:v>3.412899</c:v>
                </c:pt>
                <c:pt idx="2">
                  <c:v>4.4402022</c:v>
                </c:pt>
                <c:pt idx="3">
                  <c:v>5.163984</c:v>
                </c:pt>
                <c:pt idx="4">
                  <c:v>6.3663957</c:v>
                </c:pt>
                <c:pt idx="5">
                  <c:v>8.4676977</c:v>
                </c:pt>
                <c:pt idx="6">
                  <c:v>10.2771522</c:v>
                </c:pt>
                <c:pt idx="7">
                  <c:v>11.701368</c:v>
                </c:pt>
                <c:pt idx="8">
                  <c:v>14.269626</c:v>
                </c:pt>
                <c:pt idx="9">
                  <c:v>16.0790805</c:v>
                </c:pt>
                <c:pt idx="10">
                  <c:v>16.8028623</c:v>
                </c:pt>
                <c:pt idx="11">
                  <c:v>17.771796</c:v>
                </c:pt>
                <c:pt idx="12">
                  <c:v>19.055925</c:v>
                </c:pt>
                <c:pt idx="13">
                  <c:v>21.2389443</c:v>
                </c:pt>
                <c:pt idx="14">
                  <c:v>21.507444</c:v>
                </c:pt>
                <c:pt idx="15">
                  <c:v>23.375268</c:v>
                </c:pt>
                <c:pt idx="16">
                  <c:v>34.348734</c:v>
                </c:pt>
                <c:pt idx="17">
                  <c:v>34.582212</c:v>
                </c:pt>
                <c:pt idx="18">
                  <c:v>36.0414495</c:v>
                </c:pt>
                <c:pt idx="19">
                  <c:v>36.800253</c:v>
                </c:pt>
                <c:pt idx="20">
                  <c:v>37.6874694</c:v>
                </c:pt>
                <c:pt idx="21">
                  <c:v>38.2594905</c:v>
                </c:pt>
                <c:pt idx="22">
                  <c:v>38.3762295</c:v>
                </c:pt>
                <c:pt idx="23">
                  <c:v>38.8431855</c:v>
                </c:pt>
                <c:pt idx="24">
                  <c:v>38.901555</c:v>
                </c:pt>
                <c:pt idx="25">
                  <c:v>40.769379</c:v>
                </c:pt>
                <c:pt idx="26">
                  <c:v>41.703291</c:v>
                </c:pt>
                <c:pt idx="27">
                  <c:v>43.5360933</c:v>
                </c:pt>
                <c:pt idx="28">
                  <c:v>46.1743947</c:v>
                </c:pt>
                <c:pt idx="29">
                  <c:v>47.0966328</c:v>
                </c:pt>
                <c:pt idx="30">
                  <c:v>47.4468498</c:v>
                </c:pt>
                <c:pt idx="31">
                  <c:v>47.5168932</c:v>
                </c:pt>
                <c:pt idx="32">
                  <c:v>47.65698</c:v>
                </c:pt>
                <c:pt idx="33">
                  <c:v>48.2640228</c:v>
                </c:pt>
                <c:pt idx="34">
                  <c:v>50.1435207</c:v>
                </c:pt>
                <c:pt idx="35">
                  <c:v>50.4003465</c:v>
                </c:pt>
                <c:pt idx="36">
                  <c:v>50.6688462</c:v>
                </c:pt>
                <c:pt idx="37">
                  <c:v>50.692194</c:v>
                </c:pt>
                <c:pt idx="38">
                  <c:v>50.925672</c:v>
                </c:pt>
                <c:pt idx="39">
                  <c:v>51.6377799</c:v>
                </c:pt>
                <c:pt idx="40">
                  <c:v>53.1086913</c:v>
                </c:pt>
                <c:pt idx="41">
                  <c:v>53.260452</c:v>
                </c:pt>
                <c:pt idx="42">
                  <c:v>53.7624297</c:v>
                </c:pt>
                <c:pt idx="43">
                  <c:v>53.844147</c:v>
                </c:pt>
              </c:numCache>
            </c:numRef>
          </c:xVal>
          <c:yVal>
            <c:numRef>
              <c:f>'1 Ввод Pпласт и Р ГРП'!$A$11:$A$54</c:f>
              <c:numCache>
                <c:formatCode>0.00</c:formatCode>
                <c:ptCount val="44"/>
                <c:pt idx="0">
                  <c:v>0</c:v>
                </c:pt>
                <c:pt idx="1">
                  <c:v>10</c:v>
                </c:pt>
                <c:pt idx="2">
                  <c:v>98</c:v>
                </c:pt>
                <c:pt idx="3">
                  <c:v>160</c:v>
                </c:pt>
                <c:pt idx="4">
                  <c:v>263</c:v>
                </c:pt>
                <c:pt idx="5">
                  <c:v>443</c:v>
                </c:pt>
                <c:pt idx="6">
                  <c:v>598</c:v>
                </c:pt>
                <c:pt idx="7">
                  <c:v>720</c:v>
                </c:pt>
                <c:pt idx="8">
                  <c:v>940</c:v>
                </c:pt>
                <c:pt idx="9">
                  <c:v>1095</c:v>
                </c:pt>
                <c:pt idx="10">
                  <c:v>1157</c:v>
                </c:pt>
                <c:pt idx="11">
                  <c:v>1240</c:v>
                </c:pt>
                <c:pt idx="12">
                  <c:v>1350</c:v>
                </c:pt>
                <c:pt idx="13">
                  <c:v>1537</c:v>
                </c:pt>
                <c:pt idx="14">
                  <c:v>1560</c:v>
                </c:pt>
                <c:pt idx="15">
                  <c:v>1720</c:v>
                </c:pt>
                <c:pt idx="16">
                  <c:v>2660</c:v>
                </c:pt>
                <c:pt idx="17">
                  <c:v>2680</c:v>
                </c:pt>
                <c:pt idx="18">
                  <c:v>2805</c:v>
                </c:pt>
                <c:pt idx="19">
                  <c:v>2870</c:v>
                </c:pt>
                <c:pt idx="20">
                  <c:v>2946</c:v>
                </c:pt>
                <c:pt idx="21">
                  <c:v>2995</c:v>
                </c:pt>
                <c:pt idx="22">
                  <c:v>3005</c:v>
                </c:pt>
                <c:pt idx="23">
                  <c:v>3045</c:v>
                </c:pt>
                <c:pt idx="24">
                  <c:v>3050</c:v>
                </c:pt>
                <c:pt idx="25">
                  <c:v>3210</c:v>
                </c:pt>
                <c:pt idx="26">
                  <c:v>3290</c:v>
                </c:pt>
                <c:pt idx="27">
                  <c:v>3447</c:v>
                </c:pt>
                <c:pt idx="28">
                  <c:v>3673</c:v>
                </c:pt>
                <c:pt idx="29">
                  <c:v>3752</c:v>
                </c:pt>
                <c:pt idx="30">
                  <c:v>3782</c:v>
                </c:pt>
                <c:pt idx="31">
                  <c:v>3788</c:v>
                </c:pt>
                <c:pt idx="32">
                  <c:v>3800</c:v>
                </c:pt>
                <c:pt idx="33">
                  <c:v>3852</c:v>
                </c:pt>
                <c:pt idx="34">
                  <c:v>4013</c:v>
                </c:pt>
                <c:pt idx="35">
                  <c:v>4035</c:v>
                </c:pt>
                <c:pt idx="36">
                  <c:v>4058</c:v>
                </c:pt>
                <c:pt idx="37">
                  <c:v>4060</c:v>
                </c:pt>
                <c:pt idx="38">
                  <c:v>4080</c:v>
                </c:pt>
                <c:pt idx="39">
                  <c:v>4141</c:v>
                </c:pt>
                <c:pt idx="40">
                  <c:v>4267</c:v>
                </c:pt>
                <c:pt idx="41">
                  <c:v>4280</c:v>
                </c:pt>
                <c:pt idx="42">
                  <c:v>4323</c:v>
                </c:pt>
                <c:pt idx="43">
                  <c:v>4330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584320"/>
        <c:axId val="1078585568"/>
      </c:scatterChart>
      <c:valAx>
        <c:axId val="1078584320"/>
        <c:scaling>
          <c:orientation val="minMax"/>
          <c:max val="100"/>
          <c:min val="2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 i="1"/>
                  <a:t>Давление </a:t>
                </a:r>
                <a:r>
                  <a:rPr lang="en-US" b="1" i="1"/>
                  <a:t>P (</a:t>
                </a:r>
                <a:r>
                  <a:rPr lang="ru-RU" b="1" i="1"/>
                  <a:t>МПа)</a:t>
                </a:r>
                <a:endParaRPr lang="ru-RU" b="1" i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78585568"/>
        <c:crosses val="autoZero"/>
        <c:crossBetween val="midCat"/>
        <c:majorUnit val="5"/>
      </c:valAx>
      <c:valAx>
        <c:axId val="1078585568"/>
        <c:scaling>
          <c:orientation val="maxMin"/>
          <c:max val="4350"/>
          <c:min val="2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 i="1"/>
                  <a:t>Глубина интервала по вертикали (</a:t>
                </a:r>
                <a:r>
                  <a:rPr lang="en-US" b="1" i="1"/>
                  <a:t>m)</a:t>
                </a:r>
                <a:endParaRPr lang="en-US" b="1" i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78584320"/>
        <c:crosses val="autoZero"/>
        <c:crossBetween val="midCat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664566845427976"/>
          <c:y val="0.824787142736728"/>
          <c:w val="0.885496817651384"/>
          <c:h val="0.163384219759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733aa12-6377-448b-8349-41875978b3ce}"/>
      </c:ext>
    </c:extLst>
  </c:chart>
  <c:spPr>
    <a:gradFill flip="none" rotWithShape="1">
      <a:gsLst>
        <a:gs pos="0">
          <a:schemeClr val="accent6">
            <a:lumMod val="5000"/>
            <a:lumOff val="95000"/>
          </a:schemeClr>
        </a:gs>
        <a:gs pos="74000">
          <a:schemeClr val="accent6">
            <a:lumMod val="45000"/>
            <a:lumOff val="55000"/>
          </a:schemeClr>
        </a:gs>
        <a:gs pos="83000">
          <a:schemeClr val="accent6">
            <a:lumMod val="45000"/>
            <a:lumOff val="55000"/>
          </a:schemeClr>
        </a:gs>
        <a:gs pos="100000">
          <a:schemeClr val="accent6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ru-RU"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"P / V"</c:f>
              <c:strCache>
                <c:ptCount val="1"/>
                <c:pt idx="0">
                  <c:v>P / V</c:v>
                </c:pt>
              </c:strCache>
            </c:strRef>
          </c:tx>
          <c:marker>
            <c:symbol val="circle"/>
            <c:size val="7"/>
            <c:spPr>
              <a:gradFill flip="none" rotWithShape="1">
                <a:gsLst>
                  <a:gs pos="91000">
                    <a:srgbClr val="FF0000">
                      <a:tint val="66000"/>
                      <a:satMod val="160000"/>
                    </a:srgbClr>
                  </a:gs>
                  <a:gs pos="98000">
                    <a:srgbClr val="FF0000">
                      <a:tint val="44500"/>
                      <a:satMod val="160000"/>
                    </a:srgbClr>
                  </a:gs>
                  <a:gs pos="100000">
                    <a:srgbClr val="FF0000">
                      <a:tint val="23500"/>
                      <a:satMod val="160000"/>
                    </a:srgbClr>
                  </a:gs>
                </a:gsLst>
                <a:lin ang="2700000" scaled="1"/>
                <a:tileRect/>
              </a:gradFill>
              <a:ln w="6350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'3 Оформление'!$G$39:$G$47</c:f>
              <c:numCache>
                <c:formatCode>General</c:formatCode>
                <c:ptCount val="9"/>
                <c:pt idx="0">
                  <c:v>40</c:v>
                </c:pt>
                <c:pt idx="1">
                  <c:v>80</c:v>
                </c:pt>
                <c:pt idx="2">
                  <c:v>120</c:v>
                </c:pt>
                <c:pt idx="3">
                  <c:v>160</c:v>
                </c:pt>
                <c:pt idx="4">
                  <c:v>200</c:v>
                </c:pt>
                <c:pt idx="5">
                  <c:v>240</c:v>
                </c:pt>
                <c:pt idx="6">
                  <c:v>245</c:v>
                </c:pt>
                <c:pt idx="7">
                  <c:v>245</c:v>
                </c:pt>
                <c:pt idx="8">
                  <c:v>245</c:v>
                </c:pt>
              </c:numCache>
            </c:numRef>
          </c:xVal>
          <c:yVal>
            <c:numRef>
              <c:f>'3 Оформление'!$H$39:$H$47</c:f>
              <c:numCache>
                <c:formatCode>General</c:formatCode>
                <c:ptCount val="9"/>
                <c:pt idx="0">
                  <c:v>5</c:v>
                </c:pt>
                <c:pt idx="1">
                  <c:v>16</c:v>
                </c:pt>
                <c:pt idx="2">
                  <c:v>21</c:v>
                </c:pt>
                <c:pt idx="3">
                  <c:v>23</c:v>
                </c:pt>
                <c:pt idx="4">
                  <c:v>29</c:v>
                </c:pt>
                <c:pt idx="5">
                  <c:v>31</c:v>
                </c:pt>
                <c:pt idx="6">
                  <c:v>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493912"/>
        <c:axId val="422491168"/>
      </c:scatterChart>
      <c:valAx>
        <c:axId val="422493912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ru-RU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Закачанный объем, л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22491168"/>
        <c:crosses val="autoZero"/>
        <c:crossBetween val="midCat"/>
        <c:majorUnit val="10"/>
      </c:valAx>
      <c:valAx>
        <c:axId val="422491168"/>
        <c:scaling>
          <c:orientation val="minMax"/>
          <c:max val="50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ru-RU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Давление, атм.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224939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c176d12-f783-4316-9557-d41225ee3bfc}"/>
      </c:ext>
    </c:extLst>
  </c:chart>
  <c:txPr>
    <a:bodyPr/>
    <a:lstStyle/>
    <a:p>
      <a:pPr>
        <a:defRPr lang="ru-RU">
          <a:latin typeface="+mn-lt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57148</xdr:colOff>
      <xdr:row>5</xdr:row>
      <xdr:rowOff>47623</xdr:rowOff>
    </xdr:from>
    <xdr:to>
      <xdr:col>2</xdr:col>
      <xdr:colOff>828674</xdr:colOff>
      <xdr:row>7</xdr:row>
      <xdr:rowOff>161924</xdr:rowOff>
    </xdr:to>
    <xdr:sp>
      <xdr:nvSpPr>
        <xdr:cNvPr id="14" name="Выноска со стрелкой вниз 13"/>
        <xdr:cNvSpPr/>
      </xdr:nvSpPr>
      <xdr:spPr>
        <a:xfrm rot="10800000">
          <a:off x="56515" y="961390"/>
          <a:ext cx="2025015" cy="480060"/>
        </a:xfrm>
        <a:prstGeom prst="downArrowCallout">
          <a:avLst/>
        </a:prstGeom>
        <a:solidFill>
          <a:srgbClr val="00B05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28575</xdr:colOff>
      <xdr:row>5</xdr:row>
      <xdr:rowOff>57149</xdr:rowOff>
    </xdr:from>
    <xdr:to>
      <xdr:col>6</xdr:col>
      <xdr:colOff>552450</xdr:colOff>
      <xdr:row>7</xdr:row>
      <xdr:rowOff>171450</xdr:rowOff>
    </xdr:to>
    <xdr:sp>
      <xdr:nvSpPr>
        <xdr:cNvPr id="49" name="Выноска со стрелкой вниз 48"/>
        <xdr:cNvSpPr/>
      </xdr:nvSpPr>
      <xdr:spPr>
        <a:xfrm rot="10800000">
          <a:off x="2515870" y="970915"/>
          <a:ext cx="1718945" cy="480695"/>
        </a:xfrm>
        <a:prstGeom prst="downArrowCallout">
          <a:avLst/>
        </a:prstGeom>
        <a:solidFill>
          <a:srgbClr val="00B05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28574</xdr:colOff>
      <xdr:row>5</xdr:row>
      <xdr:rowOff>47623</xdr:rowOff>
    </xdr:from>
    <xdr:to>
      <xdr:col>10</xdr:col>
      <xdr:colOff>571499</xdr:colOff>
      <xdr:row>7</xdr:row>
      <xdr:rowOff>161924</xdr:rowOff>
    </xdr:to>
    <xdr:sp>
      <xdr:nvSpPr>
        <xdr:cNvPr id="50" name="Выноска со стрелкой вниз 49"/>
        <xdr:cNvSpPr/>
      </xdr:nvSpPr>
      <xdr:spPr>
        <a:xfrm rot="10800000">
          <a:off x="4679950" y="961390"/>
          <a:ext cx="1796415" cy="480060"/>
        </a:xfrm>
        <a:prstGeom prst="downArrowCallout">
          <a:avLst/>
        </a:prstGeom>
        <a:solidFill>
          <a:srgbClr val="00B05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247650</xdr:colOff>
      <xdr:row>2</xdr:row>
      <xdr:rowOff>95250</xdr:rowOff>
    </xdr:from>
    <xdr:to>
      <xdr:col>2</xdr:col>
      <xdr:colOff>695325</xdr:colOff>
      <xdr:row>5</xdr:row>
      <xdr:rowOff>0</xdr:rowOff>
    </xdr:to>
    <xdr:sp>
      <xdr:nvSpPr>
        <xdr:cNvPr id="16" name="TextBox 15"/>
        <xdr:cNvSpPr txBox="1"/>
      </xdr:nvSpPr>
      <xdr:spPr>
        <a:xfrm>
          <a:off x="247650" y="461010"/>
          <a:ext cx="1701165" cy="453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rgbClr val="00B050"/>
              </a:solidFill>
            </a:rPr>
            <a:t>Вводим данные вручную!</a:t>
          </a:r>
          <a:endParaRPr lang="ru-RU" sz="1100" b="1">
            <a:solidFill>
              <a:srgbClr val="00B050"/>
            </a:solidFill>
          </a:endParaRPr>
        </a:p>
      </xdr:txBody>
    </xdr:sp>
    <xdr:clientData/>
  </xdr:twoCellAnchor>
  <xdr:twoCellAnchor>
    <xdr:from>
      <xdr:col>4</xdr:col>
      <xdr:colOff>104775</xdr:colOff>
      <xdr:row>2</xdr:row>
      <xdr:rowOff>123825</xdr:rowOff>
    </xdr:from>
    <xdr:to>
      <xdr:col>7</xdr:col>
      <xdr:colOff>28575</xdr:colOff>
      <xdr:row>5</xdr:row>
      <xdr:rowOff>28575</xdr:rowOff>
    </xdr:to>
    <xdr:sp>
      <xdr:nvSpPr>
        <xdr:cNvPr id="52" name="TextBox 51"/>
        <xdr:cNvSpPr txBox="1"/>
      </xdr:nvSpPr>
      <xdr:spPr>
        <a:xfrm>
          <a:off x="2592070" y="489585"/>
          <a:ext cx="1716405" cy="453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rgbClr val="00B050"/>
              </a:solidFill>
            </a:rPr>
            <a:t>Вводим данные вручную!</a:t>
          </a:r>
          <a:endParaRPr lang="ru-RU" sz="1100" b="1">
            <a:solidFill>
              <a:srgbClr val="00B050"/>
            </a:solidFill>
          </a:endParaRPr>
        </a:p>
      </xdr:txBody>
    </xdr:sp>
    <xdr:clientData/>
  </xdr:twoCellAnchor>
  <xdr:twoCellAnchor>
    <xdr:from>
      <xdr:col>8</xdr:col>
      <xdr:colOff>85725</xdr:colOff>
      <xdr:row>2</xdr:row>
      <xdr:rowOff>152400</xdr:rowOff>
    </xdr:from>
    <xdr:to>
      <xdr:col>10</xdr:col>
      <xdr:colOff>533400</xdr:colOff>
      <xdr:row>5</xdr:row>
      <xdr:rowOff>57150</xdr:rowOff>
    </xdr:to>
    <xdr:sp>
      <xdr:nvSpPr>
        <xdr:cNvPr id="53" name="TextBox 52"/>
        <xdr:cNvSpPr txBox="1"/>
      </xdr:nvSpPr>
      <xdr:spPr>
        <a:xfrm>
          <a:off x="4737735" y="518160"/>
          <a:ext cx="1701165" cy="453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rgbClr val="00B050"/>
              </a:solidFill>
            </a:rPr>
            <a:t>Вводим данные вручную!</a:t>
          </a:r>
          <a:endParaRPr lang="ru-RU" sz="1100" b="1"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47623</xdr:colOff>
      <xdr:row>7</xdr:row>
      <xdr:rowOff>28572</xdr:rowOff>
    </xdr:from>
    <xdr:to>
      <xdr:col>13</xdr:col>
      <xdr:colOff>1314449</xdr:colOff>
      <xdr:row>8</xdr:row>
      <xdr:rowOff>333373</xdr:rowOff>
    </xdr:to>
    <xdr:sp>
      <xdr:nvSpPr>
        <xdr:cNvPr id="54" name="Выноска со стрелкой вниз 53"/>
        <xdr:cNvSpPr/>
      </xdr:nvSpPr>
      <xdr:spPr>
        <a:xfrm rot="10800000">
          <a:off x="6579235" y="1308100"/>
          <a:ext cx="4538980" cy="487680"/>
        </a:xfrm>
        <a:prstGeom prst="downArrowCallout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1447800</xdr:colOff>
      <xdr:row>5</xdr:row>
      <xdr:rowOff>47625</xdr:rowOff>
    </xdr:from>
    <xdr:to>
      <xdr:col>12</xdr:col>
      <xdr:colOff>1485900</xdr:colOff>
      <xdr:row>7</xdr:row>
      <xdr:rowOff>142875</xdr:rowOff>
    </xdr:to>
    <xdr:sp>
      <xdr:nvSpPr>
        <xdr:cNvPr id="55" name="TextBox 54"/>
        <xdr:cNvSpPr txBox="1"/>
      </xdr:nvSpPr>
      <xdr:spPr>
        <a:xfrm>
          <a:off x="7980045" y="962025"/>
          <a:ext cx="1713230" cy="461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chemeClr val="bg2"/>
              </a:solidFill>
            </a:rPr>
            <a:t>РАСЧЕТНЫЕ</a:t>
          </a:r>
          <a:r>
            <a:rPr lang="ru-RU" sz="1100" b="1" baseline="0">
              <a:solidFill>
                <a:schemeClr val="bg2"/>
              </a:solidFill>
            </a:rPr>
            <a:t> ДАННЫЕ</a:t>
          </a:r>
          <a:endParaRPr lang="ru-RU" sz="1100" b="1">
            <a:solidFill>
              <a:schemeClr val="bg2"/>
            </a:solidFill>
          </a:endParaRPr>
        </a:p>
      </xdr:txBody>
    </xdr:sp>
    <xdr:clientData/>
  </xdr:twoCellAnchor>
  <xdr:twoCellAnchor>
    <xdr:from>
      <xdr:col>15</xdr:col>
      <xdr:colOff>190499</xdr:colOff>
      <xdr:row>10</xdr:row>
      <xdr:rowOff>123264</xdr:rowOff>
    </xdr:from>
    <xdr:to>
      <xdr:col>20</xdr:col>
      <xdr:colOff>271029</xdr:colOff>
      <xdr:row>48</xdr:row>
      <xdr:rowOff>33617</xdr:rowOff>
    </xdr:to>
    <xdr:graphicFrame>
      <xdr:nvGraphicFramePr>
        <xdr:cNvPr id="13" name="Диаграмма 12"/>
        <xdr:cNvGraphicFramePr/>
      </xdr:nvGraphicFramePr>
      <xdr:xfrm>
        <a:off x="12776835" y="2605405"/>
        <a:ext cx="6566535" cy="7061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260350</xdr:colOff>
      <xdr:row>2</xdr:row>
      <xdr:rowOff>62865</xdr:rowOff>
    </xdr:from>
    <xdr:to>
      <xdr:col>15</xdr:col>
      <xdr:colOff>776605</xdr:colOff>
      <xdr:row>5</xdr:row>
      <xdr:rowOff>49530</xdr:rowOff>
    </xdr:to>
    <xdr:pic>
      <xdr:nvPicPr>
        <xdr:cNvPr id="2" name="Изображение 1" descr="Скриншот 17-03-2026 0920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847320" y="428625"/>
          <a:ext cx="516255" cy="535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28</xdr:col>
      <xdr:colOff>582706</xdr:colOff>
      <xdr:row>1</xdr:row>
      <xdr:rowOff>56029</xdr:rowOff>
    </xdr:from>
    <xdr:to>
      <xdr:col>39</xdr:col>
      <xdr:colOff>327058</xdr:colOff>
      <xdr:row>39</xdr:row>
      <xdr:rowOff>67235</xdr:rowOff>
    </xdr:to>
    <xdr:graphicFrame>
      <xdr:nvGraphicFramePr>
        <xdr:cNvPr id="74" name="Диаграмма 73"/>
        <xdr:cNvGraphicFramePr/>
      </xdr:nvGraphicFramePr>
      <xdr:xfrm>
        <a:off x="19842480" y="238760"/>
        <a:ext cx="6534150" cy="7099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289264</xdr:colOff>
      <xdr:row>1</xdr:row>
      <xdr:rowOff>22411</xdr:rowOff>
    </xdr:from>
    <xdr:to>
      <xdr:col>20</xdr:col>
      <xdr:colOff>33617</xdr:colOff>
      <xdr:row>39</xdr:row>
      <xdr:rowOff>33617</xdr:rowOff>
    </xdr:to>
    <xdr:graphicFrame>
      <xdr:nvGraphicFramePr>
        <xdr:cNvPr id="28" name="Диаграмма 27"/>
        <xdr:cNvGraphicFramePr/>
      </xdr:nvGraphicFramePr>
      <xdr:xfrm>
        <a:off x="7821930" y="205105"/>
        <a:ext cx="6533515" cy="7099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9523</xdr:colOff>
      <xdr:row>2</xdr:row>
      <xdr:rowOff>114300</xdr:rowOff>
    </xdr:from>
    <xdr:to>
      <xdr:col>3</xdr:col>
      <xdr:colOff>609598</xdr:colOff>
      <xdr:row>5</xdr:row>
      <xdr:rowOff>123822</xdr:rowOff>
    </xdr:to>
    <xdr:sp>
      <xdr:nvSpPr>
        <xdr:cNvPr id="41" name="Выноска со стрелкой вниз 40"/>
        <xdr:cNvSpPr/>
      </xdr:nvSpPr>
      <xdr:spPr>
        <a:xfrm rot="10800000">
          <a:off x="2536190" y="480060"/>
          <a:ext cx="600075" cy="557530"/>
        </a:xfrm>
        <a:prstGeom prst="downArrowCallout">
          <a:avLst/>
        </a:prstGeom>
        <a:solidFill>
          <a:srgbClr val="00B05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1162052</xdr:colOff>
      <xdr:row>0</xdr:row>
      <xdr:rowOff>0</xdr:rowOff>
    </xdr:from>
    <xdr:to>
      <xdr:col>4</xdr:col>
      <xdr:colOff>562537</xdr:colOff>
      <xdr:row>2</xdr:row>
      <xdr:rowOff>57150</xdr:rowOff>
    </xdr:to>
    <xdr:sp>
      <xdr:nvSpPr>
        <xdr:cNvPr id="42" name="TextBox 41"/>
        <xdr:cNvSpPr txBox="1"/>
      </xdr:nvSpPr>
      <xdr:spPr>
        <a:xfrm>
          <a:off x="1994535" y="0"/>
          <a:ext cx="1711960" cy="422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rgbClr val="00B050"/>
              </a:solidFill>
            </a:rPr>
            <a:t>Вводим данные вручную!</a:t>
          </a:r>
          <a:endParaRPr lang="ru-RU" sz="1100" b="1">
            <a:solidFill>
              <a:srgbClr val="00B050"/>
            </a:solidFill>
          </a:endParaRPr>
        </a:p>
      </xdr:txBody>
    </xdr:sp>
    <xdr:clientData/>
  </xdr:twoCellAnchor>
  <xdr:twoCellAnchor>
    <xdr:from>
      <xdr:col>22</xdr:col>
      <xdr:colOff>280146</xdr:colOff>
      <xdr:row>1</xdr:row>
      <xdr:rowOff>100853</xdr:rowOff>
    </xdr:from>
    <xdr:to>
      <xdr:col>23</xdr:col>
      <xdr:colOff>112059</xdr:colOff>
      <xdr:row>31</xdr:row>
      <xdr:rowOff>44824</xdr:rowOff>
    </xdr:to>
    <xdr:sp>
      <xdr:nvSpPr>
        <xdr:cNvPr id="55" name="Цилиндр 54"/>
        <xdr:cNvSpPr/>
      </xdr:nvSpPr>
      <xdr:spPr>
        <a:xfrm>
          <a:off x="15836900" y="283210"/>
          <a:ext cx="448945" cy="5554345"/>
        </a:xfrm>
        <a:prstGeom prst="can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197221</xdr:colOff>
      <xdr:row>1</xdr:row>
      <xdr:rowOff>78442</xdr:rowOff>
    </xdr:from>
    <xdr:to>
      <xdr:col>23</xdr:col>
      <xdr:colOff>190499</xdr:colOff>
      <xdr:row>4</xdr:row>
      <xdr:rowOff>134471</xdr:rowOff>
    </xdr:to>
    <xdr:sp>
      <xdr:nvSpPr>
        <xdr:cNvPr id="56" name="Цилиндр 55"/>
        <xdr:cNvSpPr/>
      </xdr:nvSpPr>
      <xdr:spPr>
        <a:xfrm>
          <a:off x="15753715" y="260985"/>
          <a:ext cx="610235" cy="604520"/>
        </a:xfrm>
        <a:prstGeom prst="can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302559</xdr:colOff>
      <xdr:row>3</xdr:row>
      <xdr:rowOff>33617</xdr:rowOff>
    </xdr:from>
    <xdr:to>
      <xdr:col>22</xdr:col>
      <xdr:colOff>358588</xdr:colOff>
      <xdr:row>4</xdr:row>
      <xdr:rowOff>145676</xdr:rowOff>
    </xdr:to>
    <xdr:sp>
      <xdr:nvSpPr>
        <xdr:cNvPr id="57" name="TextBox 56"/>
        <xdr:cNvSpPr txBox="1"/>
      </xdr:nvSpPr>
      <xdr:spPr>
        <a:xfrm>
          <a:off x="14624685" y="581660"/>
          <a:ext cx="129032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БАШМАК 2800м</a:t>
          </a:r>
          <a:endParaRPr lang="ru-RU" sz="1100"/>
        </a:p>
      </xdr:txBody>
    </xdr:sp>
    <xdr:clientData/>
  </xdr:twoCellAnchor>
  <xdr:twoCellAnchor>
    <xdr:from>
      <xdr:col>10</xdr:col>
      <xdr:colOff>358588</xdr:colOff>
      <xdr:row>8</xdr:row>
      <xdr:rowOff>268941</xdr:rowOff>
    </xdr:from>
    <xdr:to>
      <xdr:col>26</xdr:col>
      <xdr:colOff>123265</xdr:colOff>
      <xdr:row>8</xdr:row>
      <xdr:rowOff>280147</xdr:rowOff>
    </xdr:to>
    <xdr:cxnSp>
      <xdr:nvCxnSpPr>
        <xdr:cNvPr id="59" name="Прямая соединительная линия 58"/>
        <xdr:cNvCxnSpPr/>
      </xdr:nvCxnSpPr>
      <xdr:spPr>
        <a:xfrm flipV="1">
          <a:off x="8508365" y="1851660"/>
          <a:ext cx="9640570" cy="1143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493059</xdr:colOff>
      <xdr:row>18</xdr:row>
      <xdr:rowOff>134470</xdr:rowOff>
    </xdr:from>
    <xdr:to>
      <xdr:col>26</xdr:col>
      <xdr:colOff>392206</xdr:colOff>
      <xdr:row>18</xdr:row>
      <xdr:rowOff>134470</xdr:rowOff>
    </xdr:to>
    <xdr:cxnSp>
      <xdr:nvCxnSpPr>
        <xdr:cNvPr id="60" name="Прямая соединительная линия 59"/>
        <xdr:cNvCxnSpPr/>
      </xdr:nvCxnSpPr>
      <xdr:spPr>
        <a:xfrm>
          <a:off x="8642985" y="3481070"/>
          <a:ext cx="9774555" cy="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537882</xdr:colOff>
      <xdr:row>29</xdr:row>
      <xdr:rowOff>33618</xdr:rowOff>
    </xdr:from>
    <xdr:to>
      <xdr:col>26</xdr:col>
      <xdr:colOff>437029</xdr:colOff>
      <xdr:row>29</xdr:row>
      <xdr:rowOff>33618</xdr:rowOff>
    </xdr:to>
    <xdr:cxnSp>
      <xdr:nvCxnSpPr>
        <xdr:cNvPr id="61" name="Прямая соединительная линия 60"/>
        <xdr:cNvCxnSpPr/>
      </xdr:nvCxnSpPr>
      <xdr:spPr>
        <a:xfrm>
          <a:off x="8688070" y="5445125"/>
          <a:ext cx="9774555" cy="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190500</xdr:colOff>
      <xdr:row>8</xdr:row>
      <xdr:rowOff>168087</xdr:rowOff>
    </xdr:from>
    <xdr:to>
      <xdr:col>29</xdr:col>
      <xdr:colOff>212912</xdr:colOff>
      <xdr:row>11</xdr:row>
      <xdr:rowOff>179294</xdr:rowOff>
    </xdr:to>
    <xdr:sp>
      <xdr:nvSpPr>
        <xdr:cNvPr id="62" name="TextBox 61"/>
        <xdr:cNvSpPr txBox="1"/>
      </xdr:nvSpPr>
      <xdr:spPr>
        <a:xfrm>
          <a:off x="18216245" y="1750695"/>
          <a:ext cx="1873885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 b="1"/>
            <a:t>1</a:t>
          </a:r>
          <a:r>
            <a:rPr lang="ru-RU" sz="1400" b="1" baseline="0"/>
            <a:t> ТЕСТ 3100м</a:t>
          </a:r>
          <a:endParaRPr lang="en-US" sz="1400" b="1" baseline="0"/>
        </a:p>
      </xdr:txBody>
    </xdr:sp>
    <xdr:clientData/>
  </xdr:twoCellAnchor>
  <xdr:twoCellAnchor>
    <xdr:from>
      <xdr:col>26</xdr:col>
      <xdr:colOff>235323</xdr:colOff>
      <xdr:row>17</xdr:row>
      <xdr:rowOff>145676</xdr:rowOff>
    </xdr:from>
    <xdr:to>
      <xdr:col>31</xdr:col>
      <xdr:colOff>571501</xdr:colOff>
      <xdr:row>20</xdr:row>
      <xdr:rowOff>179294</xdr:rowOff>
    </xdr:to>
    <xdr:sp>
      <xdr:nvSpPr>
        <xdr:cNvPr id="63" name="TextBox 62"/>
        <xdr:cNvSpPr txBox="1"/>
      </xdr:nvSpPr>
      <xdr:spPr>
        <a:xfrm>
          <a:off x="18260695" y="3300095"/>
          <a:ext cx="3422650" cy="591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400" b="1"/>
            <a:t>2</a:t>
          </a:r>
          <a:r>
            <a:rPr lang="ru-RU" sz="1400" b="1" baseline="0"/>
            <a:t> ТЕСТ 3600м</a:t>
          </a:r>
          <a:r>
            <a:rPr lang="en-US" sz="1400" b="1" baseline="0"/>
            <a:t> </a:t>
          </a:r>
          <a:endParaRPr lang="ru-RU" sz="14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ru-RU" sz="1400" b="1"/>
        </a:p>
      </xdr:txBody>
    </xdr:sp>
    <xdr:clientData/>
  </xdr:twoCellAnchor>
  <xdr:twoCellAnchor>
    <xdr:from>
      <xdr:col>26</xdr:col>
      <xdr:colOff>257735</xdr:colOff>
      <xdr:row>28</xdr:row>
      <xdr:rowOff>33618</xdr:rowOff>
    </xdr:from>
    <xdr:to>
      <xdr:col>28</xdr:col>
      <xdr:colOff>313765</xdr:colOff>
      <xdr:row>29</xdr:row>
      <xdr:rowOff>145677</xdr:rowOff>
    </xdr:to>
    <xdr:sp>
      <xdr:nvSpPr>
        <xdr:cNvPr id="64" name="TextBox 63"/>
        <xdr:cNvSpPr txBox="1"/>
      </xdr:nvSpPr>
      <xdr:spPr>
        <a:xfrm>
          <a:off x="18282920" y="5254625"/>
          <a:ext cx="1290955" cy="302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 b="1" baseline="0"/>
            <a:t>3 ТЕСТ 4200м</a:t>
          </a:r>
          <a:endParaRPr lang="ru-RU" sz="1400" b="1"/>
        </a:p>
      </xdr:txBody>
    </xdr:sp>
    <xdr:clientData/>
  </xdr:twoCellAnchor>
  <xdr:twoCellAnchor>
    <xdr:from>
      <xdr:col>23</xdr:col>
      <xdr:colOff>123265</xdr:colOff>
      <xdr:row>14</xdr:row>
      <xdr:rowOff>112058</xdr:rowOff>
    </xdr:from>
    <xdr:to>
      <xdr:col>26</xdr:col>
      <xdr:colOff>145677</xdr:colOff>
      <xdr:row>16</xdr:row>
      <xdr:rowOff>123264</xdr:rowOff>
    </xdr:to>
    <xdr:sp>
      <xdr:nvSpPr>
        <xdr:cNvPr id="66" name="TextBox 65"/>
        <xdr:cNvSpPr txBox="1"/>
      </xdr:nvSpPr>
      <xdr:spPr>
        <a:xfrm>
          <a:off x="16297275" y="2805430"/>
          <a:ext cx="1873885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0070C0"/>
              </a:solidFill>
            </a:rPr>
            <a:t>РИСК ПОГЛОЩЕНИЯ</a:t>
          </a:r>
          <a:endParaRPr lang="ru-RU" sz="1200" b="1">
            <a:solidFill>
              <a:srgbClr val="0070C0"/>
            </a:solidFill>
          </a:endParaRPr>
        </a:p>
      </xdr:txBody>
    </xdr:sp>
    <xdr:clientData/>
  </xdr:twoCellAnchor>
  <xdr:twoCellAnchor>
    <xdr:from>
      <xdr:col>23</xdr:col>
      <xdr:colOff>156883</xdr:colOff>
      <xdr:row>19</xdr:row>
      <xdr:rowOff>168087</xdr:rowOff>
    </xdr:from>
    <xdr:to>
      <xdr:col>26</xdr:col>
      <xdr:colOff>179295</xdr:colOff>
      <xdr:row>21</xdr:row>
      <xdr:rowOff>44823</xdr:rowOff>
    </xdr:to>
    <xdr:sp>
      <xdr:nvSpPr>
        <xdr:cNvPr id="67" name="TextBox 66"/>
        <xdr:cNvSpPr txBox="1"/>
      </xdr:nvSpPr>
      <xdr:spPr>
        <a:xfrm>
          <a:off x="16330930" y="3697605"/>
          <a:ext cx="1873885" cy="288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0070C0"/>
              </a:solidFill>
            </a:rPr>
            <a:t>РИСК ПОГЛОЩЕНИЯ</a:t>
          </a:r>
          <a:endParaRPr lang="ru-RU" sz="1200" b="1">
            <a:solidFill>
              <a:srgbClr val="0070C0"/>
            </a:solidFill>
          </a:endParaRPr>
        </a:p>
      </xdr:txBody>
    </xdr:sp>
    <xdr:clientData/>
  </xdr:twoCellAnchor>
  <xdr:twoCellAnchor>
    <xdr:from>
      <xdr:col>23</xdr:col>
      <xdr:colOff>123265</xdr:colOff>
      <xdr:row>16</xdr:row>
      <xdr:rowOff>33616</xdr:rowOff>
    </xdr:from>
    <xdr:to>
      <xdr:col>26</xdr:col>
      <xdr:colOff>145677</xdr:colOff>
      <xdr:row>17</xdr:row>
      <xdr:rowOff>145675</xdr:rowOff>
    </xdr:to>
    <xdr:sp>
      <xdr:nvSpPr>
        <xdr:cNvPr id="69" name="TextBox 68"/>
        <xdr:cNvSpPr txBox="1"/>
      </xdr:nvSpPr>
      <xdr:spPr>
        <a:xfrm>
          <a:off x="16297275" y="3004820"/>
          <a:ext cx="187388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0070C0"/>
              </a:solidFill>
            </a:rPr>
            <a:t>РИСК ПОГЛОЩЕНИЯ</a:t>
          </a:r>
          <a:endParaRPr lang="ru-RU" sz="1200" b="1">
            <a:solidFill>
              <a:srgbClr val="0070C0"/>
            </a:solidFill>
          </a:endParaRPr>
        </a:p>
      </xdr:txBody>
    </xdr:sp>
    <xdr:clientData/>
  </xdr:twoCellAnchor>
  <xdr:twoCellAnchor>
    <xdr:from>
      <xdr:col>23</xdr:col>
      <xdr:colOff>168089</xdr:colOff>
      <xdr:row>29</xdr:row>
      <xdr:rowOff>33617</xdr:rowOff>
    </xdr:from>
    <xdr:to>
      <xdr:col>26</xdr:col>
      <xdr:colOff>190501</xdr:colOff>
      <xdr:row>30</xdr:row>
      <xdr:rowOff>145676</xdr:rowOff>
    </xdr:to>
    <xdr:sp>
      <xdr:nvSpPr>
        <xdr:cNvPr id="71" name="TextBox 70"/>
        <xdr:cNvSpPr txBox="1"/>
      </xdr:nvSpPr>
      <xdr:spPr>
        <a:xfrm>
          <a:off x="16341725" y="5445125"/>
          <a:ext cx="1874520" cy="302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РИСК ОБРУШЕНИЙ</a:t>
          </a:r>
          <a:endParaRPr lang="ru-RU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156882</xdr:colOff>
      <xdr:row>26</xdr:row>
      <xdr:rowOff>22411</xdr:rowOff>
    </xdr:from>
    <xdr:to>
      <xdr:col>26</xdr:col>
      <xdr:colOff>179294</xdr:colOff>
      <xdr:row>27</xdr:row>
      <xdr:rowOff>134470</xdr:rowOff>
    </xdr:to>
    <xdr:sp>
      <xdr:nvSpPr>
        <xdr:cNvPr id="72" name="TextBox 71"/>
        <xdr:cNvSpPr txBox="1"/>
      </xdr:nvSpPr>
      <xdr:spPr>
        <a:xfrm>
          <a:off x="16330930" y="4878070"/>
          <a:ext cx="1873885" cy="294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0070C0"/>
              </a:solidFill>
            </a:rPr>
            <a:t>РИСК ПОГЛОЩЕНИЯ</a:t>
          </a:r>
          <a:endParaRPr lang="ru-RU" sz="1200" b="1">
            <a:solidFill>
              <a:srgbClr val="0070C0"/>
            </a:solidFill>
          </a:endParaRPr>
        </a:p>
      </xdr:txBody>
    </xdr:sp>
    <xdr:clientData/>
  </xdr:twoCellAnchor>
  <xdr:twoCellAnchor>
    <xdr:from>
      <xdr:col>22</xdr:col>
      <xdr:colOff>381000</xdr:colOff>
      <xdr:row>14</xdr:row>
      <xdr:rowOff>134470</xdr:rowOff>
    </xdr:from>
    <xdr:to>
      <xdr:col>23</xdr:col>
      <xdr:colOff>22412</xdr:colOff>
      <xdr:row>16</xdr:row>
      <xdr:rowOff>89646</xdr:rowOff>
    </xdr:to>
    <xdr:sp>
      <xdr:nvSpPr>
        <xdr:cNvPr id="2" name="Овал 1"/>
        <xdr:cNvSpPr/>
      </xdr:nvSpPr>
      <xdr:spPr>
        <a:xfrm>
          <a:off x="15937865" y="2827655"/>
          <a:ext cx="258445" cy="233680"/>
        </a:xfrm>
        <a:prstGeom prst="ellipse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381000</xdr:colOff>
      <xdr:row>16</xdr:row>
      <xdr:rowOff>56029</xdr:rowOff>
    </xdr:from>
    <xdr:to>
      <xdr:col>23</xdr:col>
      <xdr:colOff>22412</xdr:colOff>
      <xdr:row>17</xdr:row>
      <xdr:rowOff>112058</xdr:rowOff>
    </xdr:to>
    <xdr:sp>
      <xdr:nvSpPr>
        <xdr:cNvPr id="31" name="Овал 30"/>
        <xdr:cNvSpPr/>
      </xdr:nvSpPr>
      <xdr:spPr>
        <a:xfrm>
          <a:off x="15937865" y="3027680"/>
          <a:ext cx="258445" cy="238760"/>
        </a:xfrm>
        <a:prstGeom prst="ellipse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392206</xdr:colOff>
      <xdr:row>19</xdr:row>
      <xdr:rowOff>179293</xdr:rowOff>
    </xdr:from>
    <xdr:to>
      <xdr:col>23</xdr:col>
      <xdr:colOff>33618</xdr:colOff>
      <xdr:row>20</xdr:row>
      <xdr:rowOff>235322</xdr:rowOff>
    </xdr:to>
    <xdr:sp>
      <xdr:nvSpPr>
        <xdr:cNvPr id="32" name="Овал 31"/>
        <xdr:cNvSpPr/>
      </xdr:nvSpPr>
      <xdr:spPr>
        <a:xfrm>
          <a:off x="15948660" y="3709035"/>
          <a:ext cx="258445" cy="232410"/>
        </a:xfrm>
        <a:prstGeom prst="ellipse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403412</xdr:colOff>
      <xdr:row>26</xdr:row>
      <xdr:rowOff>44823</xdr:rowOff>
    </xdr:from>
    <xdr:to>
      <xdr:col>23</xdr:col>
      <xdr:colOff>44824</xdr:colOff>
      <xdr:row>27</xdr:row>
      <xdr:rowOff>100852</xdr:rowOff>
    </xdr:to>
    <xdr:sp>
      <xdr:nvSpPr>
        <xdr:cNvPr id="33" name="Овал 32"/>
        <xdr:cNvSpPr/>
      </xdr:nvSpPr>
      <xdr:spPr>
        <a:xfrm>
          <a:off x="15960090" y="4900295"/>
          <a:ext cx="258445" cy="238760"/>
        </a:xfrm>
        <a:prstGeom prst="ellipse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403412</xdr:colOff>
      <xdr:row>29</xdr:row>
      <xdr:rowOff>67235</xdr:rowOff>
    </xdr:from>
    <xdr:to>
      <xdr:col>23</xdr:col>
      <xdr:colOff>44824</xdr:colOff>
      <xdr:row>30</xdr:row>
      <xdr:rowOff>123264</xdr:rowOff>
    </xdr:to>
    <xdr:sp>
      <xdr:nvSpPr>
        <xdr:cNvPr id="34" name="Овал 33"/>
        <xdr:cNvSpPr/>
      </xdr:nvSpPr>
      <xdr:spPr>
        <a:xfrm>
          <a:off x="15960090" y="5478780"/>
          <a:ext cx="258445" cy="247015"/>
        </a:xfrm>
        <a:prstGeom prst="ellipse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11207</xdr:colOff>
      <xdr:row>30</xdr:row>
      <xdr:rowOff>22411</xdr:rowOff>
    </xdr:from>
    <xdr:to>
      <xdr:col>22</xdr:col>
      <xdr:colOff>437029</xdr:colOff>
      <xdr:row>32</xdr:row>
      <xdr:rowOff>11206</xdr:rowOff>
    </xdr:to>
    <xdr:sp>
      <xdr:nvSpPr>
        <xdr:cNvPr id="35" name="TextBox 34"/>
        <xdr:cNvSpPr txBox="1"/>
      </xdr:nvSpPr>
      <xdr:spPr>
        <a:xfrm>
          <a:off x="15567660" y="5624830"/>
          <a:ext cx="42608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Т1</a:t>
          </a:r>
          <a:endParaRPr lang="ru-RU" sz="1100"/>
        </a:p>
      </xdr:txBody>
    </xdr:sp>
    <xdr:clientData/>
  </xdr:twoCellAnchor>
  <xdr:twoCellAnchor editAs="oneCell">
    <xdr:from>
      <xdr:col>21</xdr:col>
      <xdr:colOff>170431</xdr:colOff>
      <xdr:row>14</xdr:row>
      <xdr:rowOff>190497</xdr:rowOff>
    </xdr:from>
    <xdr:to>
      <xdr:col>22</xdr:col>
      <xdr:colOff>425824</xdr:colOff>
      <xdr:row>18</xdr:row>
      <xdr:rowOff>173101</xdr:rowOff>
    </xdr:to>
    <xdr:pic>
      <xdr:nvPicPr>
        <xdr:cNvPr id="3" name="Рисунок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5109825" y="2883535"/>
          <a:ext cx="872490" cy="636270"/>
        </a:xfrm>
        <a:prstGeom prst="rect">
          <a:avLst/>
        </a:prstGeom>
      </xdr:spPr>
    </xdr:pic>
    <xdr:clientData/>
  </xdr:twoCellAnchor>
  <xdr:twoCellAnchor>
    <xdr:from>
      <xdr:col>26</xdr:col>
      <xdr:colOff>168088</xdr:colOff>
      <xdr:row>4</xdr:row>
      <xdr:rowOff>123265</xdr:rowOff>
    </xdr:from>
    <xdr:to>
      <xdr:col>26</xdr:col>
      <xdr:colOff>168088</xdr:colOff>
      <xdr:row>8</xdr:row>
      <xdr:rowOff>347382</xdr:rowOff>
    </xdr:to>
    <xdr:cxnSp>
      <xdr:nvCxnSpPr>
        <xdr:cNvPr id="5" name="Прямая со стрелкой 4"/>
        <xdr:cNvCxnSpPr/>
      </xdr:nvCxnSpPr>
      <xdr:spPr>
        <a:xfrm flipV="1">
          <a:off x="18193385" y="854710"/>
          <a:ext cx="0" cy="107569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168088</xdr:colOff>
      <xdr:row>9</xdr:row>
      <xdr:rowOff>22412</xdr:rowOff>
    </xdr:from>
    <xdr:to>
      <xdr:col>26</xdr:col>
      <xdr:colOff>190500</xdr:colOff>
      <xdr:row>18</xdr:row>
      <xdr:rowOff>100853</xdr:rowOff>
    </xdr:to>
    <xdr:cxnSp>
      <xdr:nvCxnSpPr>
        <xdr:cNvPr id="39" name="Прямая со стрелкой 38"/>
        <xdr:cNvCxnSpPr/>
      </xdr:nvCxnSpPr>
      <xdr:spPr>
        <a:xfrm flipH="1" flipV="1">
          <a:off x="18193385" y="2005330"/>
          <a:ext cx="22860" cy="144208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190500</xdr:colOff>
      <xdr:row>18</xdr:row>
      <xdr:rowOff>168088</xdr:rowOff>
    </xdr:from>
    <xdr:to>
      <xdr:col>26</xdr:col>
      <xdr:colOff>224118</xdr:colOff>
      <xdr:row>28</xdr:row>
      <xdr:rowOff>145677</xdr:rowOff>
    </xdr:to>
    <xdr:cxnSp>
      <xdr:nvCxnSpPr>
        <xdr:cNvPr id="43" name="Прямая со стрелкой 42"/>
        <xdr:cNvCxnSpPr/>
      </xdr:nvCxnSpPr>
      <xdr:spPr>
        <a:xfrm flipH="1" flipV="1">
          <a:off x="18216245" y="3514725"/>
          <a:ext cx="33020" cy="185229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235325</xdr:colOff>
      <xdr:row>6</xdr:row>
      <xdr:rowOff>100852</xdr:rowOff>
    </xdr:from>
    <xdr:to>
      <xdr:col>27</xdr:col>
      <xdr:colOff>302559</xdr:colOff>
      <xdr:row>7</xdr:row>
      <xdr:rowOff>67235</xdr:rowOff>
    </xdr:to>
    <xdr:sp>
      <xdr:nvSpPr>
        <xdr:cNvPr id="45" name="TextBox 44"/>
        <xdr:cNvSpPr txBox="1"/>
      </xdr:nvSpPr>
      <xdr:spPr>
        <a:xfrm>
          <a:off x="18260695" y="1207135"/>
          <a:ext cx="684530" cy="366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300м</a:t>
          </a:r>
          <a:endParaRPr lang="ru-RU" sz="1100"/>
        </a:p>
      </xdr:txBody>
    </xdr:sp>
    <xdr:clientData/>
  </xdr:twoCellAnchor>
  <xdr:twoCellAnchor>
    <xdr:from>
      <xdr:col>26</xdr:col>
      <xdr:colOff>280148</xdr:colOff>
      <xdr:row>13</xdr:row>
      <xdr:rowOff>89646</xdr:rowOff>
    </xdr:from>
    <xdr:to>
      <xdr:col>27</xdr:col>
      <xdr:colOff>347382</xdr:colOff>
      <xdr:row>15</xdr:row>
      <xdr:rowOff>67235</xdr:rowOff>
    </xdr:to>
    <xdr:sp>
      <xdr:nvSpPr>
        <xdr:cNvPr id="46" name="TextBox 45"/>
        <xdr:cNvSpPr txBox="1"/>
      </xdr:nvSpPr>
      <xdr:spPr>
        <a:xfrm>
          <a:off x="18305780" y="2600325"/>
          <a:ext cx="68453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500м</a:t>
          </a:r>
          <a:endParaRPr lang="ru-RU" sz="1100"/>
        </a:p>
      </xdr:txBody>
    </xdr:sp>
    <xdr:clientData/>
  </xdr:twoCellAnchor>
  <xdr:twoCellAnchor>
    <xdr:from>
      <xdr:col>26</xdr:col>
      <xdr:colOff>347383</xdr:colOff>
      <xdr:row>23</xdr:row>
      <xdr:rowOff>22411</xdr:rowOff>
    </xdr:from>
    <xdr:to>
      <xdr:col>27</xdr:col>
      <xdr:colOff>414617</xdr:colOff>
      <xdr:row>25</xdr:row>
      <xdr:rowOff>11206</xdr:rowOff>
    </xdr:to>
    <xdr:sp>
      <xdr:nvSpPr>
        <xdr:cNvPr id="52" name="TextBox 51"/>
        <xdr:cNvSpPr txBox="1"/>
      </xdr:nvSpPr>
      <xdr:spPr>
        <a:xfrm>
          <a:off x="18373090" y="4329430"/>
          <a:ext cx="683895" cy="354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600м</a:t>
          </a:r>
          <a:endParaRPr lang="ru-RU" sz="1100"/>
        </a:p>
      </xdr:txBody>
    </xdr:sp>
    <xdr:clientData/>
  </xdr:twoCellAnchor>
  <xdr:twoCellAnchor editAs="oneCell">
    <xdr:from>
      <xdr:col>25</xdr:col>
      <xdr:colOff>358588</xdr:colOff>
      <xdr:row>16</xdr:row>
      <xdr:rowOff>112058</xdr:rowOff>
    </xdr:from>
    <xdr:to>
      <xdr:col>26</xdr:col>
      <xdr:colOff>168088</xdr:colOff>
      <xdr:row>18</xdr:row>
      <xdr:rowOff>126232</xdr:rowOff>
    </xdr:to>
    <xdr:pic>
      <xdr:nvPicPr>
        <xdr:cNvPr id="54" name="Рисунок 5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766665" y="3083560"/>
          <a:ext cx="426720" cy="389255"/>
        </a:xfrm>
        <a:prstGeom prst="rect">
          <a:avLst/>
        </a:prstGeom>
      </xdr:spPr>
    </xdr:pic>
    <xdr:clientData/>
  </xdr:twoCellAnchor>
  <xdr:twoCellAnchor editAs="oneCell">
    <xdr:from>
      <xdr:col>25</xdr:col>
      <xdr:colOff>403411</xdr:colOff>
      <xdr:row>26</xdr:row>
      <xdr:rowOff>179294</xdr:rowOff>
    </xdr:from>
    <xdr:to>
      <xdr:col>26</xdr:col>
      <xdr:colOff>212911</xdr:colOff>
      <xdr:row>29</xdr:row>
      <xdr:rowOff>14174</xdr:rowOff>
    </xdr:to>
    <xdr:pic>
      <xdr:nvPicPr>
        <xdr:cNvPr id="58" name="Рисунок 5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811750" y="5034915"/>
          <a:ext cx="426720" cy="391160"/>
        </a:xfrm>
        <a:prstGeom prst="rect">
          <a:avLst/>
        </a:prstGeom>
      </xdr:spPr>
    </xdr:pic>
    <xdr:clientData/>
  </xdr:twoCellAnchor>
  <xdr:twoCellAnchor editAs="oneCell">
    <xdr:from>
      <xdr:col>25</xdr:col>
      <xdr:colOff>347382</xdr:colOff>
      <xdr:row>6</xdr:row>
      <xdr:rowOff>347382</xdr:rowOff>
    </xdr:from>
    <xdr:to>
      <xdr:col>26</xdr:col>
      <xdr:colOff>156882</xdr:colOff>
      <xdr:row>8</xdr:row>
      <xdr:rowOff>271909</xdr:rowOff>
    </xdr:to>
    <xdr:pic>
      <xdr:nvPicPr>
        <xdr:cNvPr id="77" name="Рисунок 7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755870" y="1454150"/>
          <a:ext cx="426720" cy="400685"/>
        </a:xfrm>
        <a:prstGeom prst="rect">
          <a:avLst/>
        </a:prstGeom>
      </xdr:spPr>
    </xdr:pic>
    <xdr:clientData/>
  </xdr:twoCellAnchor>
  <xdr:twoCellAnchor>
    <xdr:from>
      <xdr:col>33</xdr:col>
      <xdr:colOff>216324</xdr:colOff>
      <xdr:row>30</xdr:row>
      <xdr:rowOff>52132</xdr:rowOff>
    </xdr:from>
    <xdr:to>
      <xdr:col>33</xdr:col>
      <xdr:colOff>541294</xdr:colOff>
      <xdr:row>31</xdr:row>
      <xdr:rowOff>180146</xdr:rowOff>
    </xdr:to>
    <xdr:pic>
      <xdr:nvPicPr>
        <xdr:cNvPr id="76" name="Рисунок 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62185" y="5654675"/>
          <a:ext cx="325120" cy="318135"/>
        </a:xfrm>
        <a:prstGeom prst="rect">
          <a:avLst/>
        </a:prstGeom>
      </xdr:spPr>
    </xdr:pic>
    <xdr:clientData/>
  </xdr:twoCellAnchor>
  <xdr:twoCellAnchor>
    <xdr:from>
      <xdr:col>33</xdr:col>
      <xdr:colOff>54929</xdr:colOff>
      <xdr:row>30</xdr:row>
      <xdr:rowOff>150396</xdr:rowOff>
    </xdr:from>
    <xdr:to>
      <xdr:col>33</xdr:col>
      <xdr:colOff>165179</xdr:colOff>
      <xdr:row>31</xdr:row>
      <xdr:rowOff>65551</xdr:rowOff>
    </xdr:to>
    <xdr:sp>
      <xdr:nvSpPr>
        <xdr:cNvPr id="79" name="Овал 78"/>
        <xdr:cNvSpPr/>
      </xdr:nvSpPr>
      <xdr:spPr>
        <a:xfrm>
          <a:off x="22400895" y="5752465"/>
          <a:ext cx="110490" cy="106045"/>
        </a:xfrm>
        <a:prstGeom prst="ellipse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33</xdr:col>
      <xdr:colOff>357400</xdr:colOff>
      <xdr:row>22</xdr:row>
      <xdr:rowOff>18637</xdr:rowOff>
    </xdr:from>
    <xdr:to>
      <xdr:col>34</xdr:col>
      <xdr:colOff>157264</xdr:colOff>
      <xdr:row>22</xdr:row>
      <xdr:rowOff>134969</xdr:rowOff>
    </xdr:to>
    <xdr:grpSp>
      <xdr:nvGrpSpPr>
        <xdr:cNvPr id="16" name="Группа 15"/>
        <xdr:cNvGrpSpPr/>
      </xdr:nvGrpSpPr>
      <xdr:grpSpPr>
        <a:xfrm>
          <a:off x="22703155" y="4142740"/>
          <a:ext cx="417195" cy="116205"/>
          <a:chOff x="23188504" y="2425711"/>
          <a:chExt cx="413348" cy="118456"/>
        </a:xfrm>
      </xdr:grpSpPr>
      <xdr:sp>
        <xdr:nvSpPr>
          <xdr:cNvPr id="14" name="Прямоугольник 13"/>
          <xdr:cNvSpPr/>
        </xdr:nvSpPr>
        <xdr:spPr>
          <a:xfrm>
            <a:off x="23281006" y="2425711"/>
            <a:ext cx="223631" cy="118456"/>
          </a:xfrm>
          <a:prstGeom prst="rect">
            <a:avLst/>
          </a:prstGeom>
          <a:solidFill>
            <a:schemeClr val="accent3"/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>
              <a:solidFill>
                <a:schemeClr val="tx1"/>
              </a:solidFill>
            </a:endParaRPr>
          </a:p>
        </xdr:txBody>
      </xdr:sp>
      <xdr:sp>
        <xdr:nvSpPr>
          <xdr:cNvPr id="15" name="Прямоугольный треугольник 14"/>
          <xdr:cNvSpPr/>
        </xdr:nvSpPr>
        <xdr:spPr>
          <a:xfrm>
            <a:off x="23511615" y="2460043"/>
            <a:ext cx="90237" cy="80966"/>
          </a:xfrm>
          <a:prstGeom prst="rtTriangle">
            <a:avLst/>
          </a:prstGeom>
        </xdr:spPr>
        <xdr:style>
          <a:lnRef idx="1">
            <a:schemeClr val="dk1"/>
          </a:lnRef>
          <a:fillRef idx="3">
            <a:schemeClr val="dk1"/>
          </a:fillRef>
          <a:effectRef idx="2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>
              <a:solidFill>
                <a:schemeClr val="tx1"/>
              </a:solidFill>
            </a:endParaRPr>
          </a:p>
        </xdr:txBody>
      </xdr:sp>
      <xdr:sp>
        <xdr:nvSpPr>
          <xdr:cNvPr id="80" name="Прямоугольный треугольник 79"/>
          <xdr:cNvSpPr/>
        </xdr:nvSpPr>
        <xdr:spPr>
          <a:xfrm flipH="1">
            <a:off x="23188504" y="2459828"/>
            <a:ext cx="84054" cy="80365"/>
          </a:xfrm>
          <a:prstGeom prst="rtTriangle">
            <a:avLst/>
          </a:prstGeom>
        </xdr:spPr>
        <xdr:style>
          <a:lnRef idx="1">
            <a:schemeClr val="dk1"/>
          </a:lnRef>
          <a:fillRef idx="3">
            <a:schemeClr val="dk1"/>
          </a:fillRef>
          <a:effectRef idx="2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33</xdr:col>
      <xdr:colOff>107675</xdr:colOff>
      <xdr:row>4</xdr:row>
      <xdr:rowOff>157370</xdr:rowOff>
    </xdr:from>
    <xdr:to>
      <xdr:col>33</xdr:col>
      <xdr:colOff>107675</xdr:colOff>
      <xdr:row>31</xdr:row>
      <xdr:rowOff>0</xdr:rowOff>
    </xdr:to>
    <xdr:cxnSp>
      <xdr:nvCxnSpPr>
        <xdr:cNvPr id="82" name="Прямая соединительная линия 81"/>
        <xdr:cNvCxnSpPr/>
      </xdr:nvCxnSpPr>
      <xdr:spPr>
        <a:xfrm flipV="1">
          <a:off x="22453600" y="888365"/>
          <a:ext cx="0" cy="4904740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540754</xdr:colOff>
      <xdr:row>4</xdr:row>
      <xdr:rowOff>132522</xdr:rowOff>
    </xdr:from>
    <xdr:to>
      <xdr:col>33</xdr:col>
      <xdr:colOff>540755</xdr:colOff>
      <xdr:row>22</xdr:row>
      <xdr:rowOff>115249</xdr:rowOff>
    </xdr:to>
    <xdr:cxnSp>
      <xdr:nvCxnSpPr>
        <xdr:cNvPr id="84" name="Прямая соединительная линия 83"/>
        <xdr:cNvCxnSpPr/>
      </xdr:nvCxnSpPr>
      <xdr:spPr>
        <a:xfrm flipH="1" flipV="1">
          <a:off x="22886670" y="863600"/>
          <a:ext cx="0" cy="3375660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499393</xdr:colOff>
      <xdr:row>30</xdr:row>
      <xdr:rowOff>66748</xdr:rowOff>
    </xdr:from>
    <xdr:to>
      <xdr:col>38</xdr:col>
      <xdr:colOff>82826</xdr:colOff>
      <xdr:row>31</xdr:row>
      <xdr:rowOff>178807</xdr:rowOff>
    </xdr:to>
    <xdr:sp>
      <xdr:nvSpPr>
        <xdr:cNvPr id="85" name="TextBox 84"/>
        <xdr:cNvSpPr txBox="1"/>
      </xdr:nvSpPr>
      <xdr:spPr>
        <a:xfrm>
          <a:off x="22845395" y="5669280"/>
          <a:ext cx="2669540" cy="30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chemeClr val="tx1">
                  <a:lumMod val="65000"/>
                  <a:lumOff val="35000"/>
                </a:schemeClr>
              </a:solidFill>
            </a:rPr>
            <a:t>МАКСИМАЛЬНАЯ</a:t>
          </a:r>
          <a:r>
            <a:rPr lang="ru-RU" sz="1200" b="1" baseline="0">
              <a:solidFill>
                <a:schemeClr val="tx1">
                  <a:lumMod val="65000"/>
                  <a:lumOff val="35000"/>
                </a:schemeClr>
              </a:solidFill>
            </a:rPr>
            <a:t> ГЛУБИНА ТЕСТА</a:t>
          </a:r>
          <a:endParaRPr lang="ru-RU" sz="12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54250</xdr:colOff>
      <xdr:row>37</xdr:row>
      <xdr:rowOff>9526</xdr:rowOff>
    </xdr:from>
    <xdr:to>
      <xdr:col>10</xdr:col>
      <xdr:colOff>1181100</xdr:colOff>
      <xdr:row>46</xdr:row>
      <xdr:rowOff>161925</xdr:rowOff>
    </xdr:to>
    <xdr:graphicFrame>
      <xdr:nvGraphicFramePr>
        <xdr:cNvPr id="2" name="Диаграмма 1"/>
        <xdr:cNvGraphicFramePr/>
      </xdr:nvGraphicFramePr>
      <xdr:xfrm>
        <a:off x="7618095" y="7534275"/>
        <a:ext cx="3674745" cy="22345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587539</xdr:colOff>
          <xdr:row>15</xdr:row>
          <xdr:rowOff>114300</xdr:rowOff>
        </xdr:from>
        <xdr:to>
          <xdr:col>10</xdr:col>
          <xdr:colOff>1209675</xdr:colOff>
          <xdr:row>34</xdr:row>
          <xdr:rowOff>74286</xdr:rowOff>
        </xdr:to>
        <xdr:pic>
          <xdr:nvPicPr>
            <xdr:cNvPr id="12" name="Рисунок 11"/>
            <xdr:cNvPicPr>
              <a:picLocks noChangeAspect="1" noChangeArrowheads="1"/>
              <a:extLst>
                <a:ext uri="{84589F7E-364E-4C9E-8A38-B11213B215E9}">
                  <a14:cameraTool cellRange="'2 Расчеты'!$B$21:$I$39" spid="_x0000_s3073"/>
                </a:ext>
              </a:extLst>
            </xdr:cNvPicPr>
          </xdr:nvPicPr>
          <xdr:blipFill>
            <a:blip r:embed="rId2"/>
            <a:srcRect/>
            <a:stretch>
              <a:fillRect/>
            </a:stretch>
          </xdr:blipFill>
          <xdr:spPr>
            <a:xfrm>
              <a:off x="2439035" y="3448050"/>
              <a:ext cx="8882380" cy="357886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5</xdr:col>
      <xdr:colOff>95249</xdr:colOff>
      <xdr:row>4</xdr:row>
      <xdr:rowOff>142875</xdr:rowOff>
    </xdr:from>
    <xdr:to>
      <xdr:col>10</xdr:col>
      <xdr:colOff>466724</xdr:colOff>
      <xdr:row>6</xdr:row>
      <xdr:rowOff>152400</xdr:rowOff>
    </xdr:to>
    <xdr:sp>
      <xdr:nvSpPr>
        <xdr:cNvPr id="13" name="TextBox 12"/>
        <xdr:cNvSpPr txBox="1"/>
      </xdr:nvSpPr>
      <xdr:spPr>
        <a:xfrm>
          <a:off x="3837305" y="904875"/>
          <a:ext cx="67405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/>
            <a:t>АКТ</a:t>
          </a:r>
          <a:r>
            <a:rPr lang="ru-RU" sz="1400" baseline="0"/>
            <a:t> на проведение теста на приемистость скважины</a:t>
          </a:r>
          <a:endParaRPr lang="ru-RU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53</xdr:row>
          <xdr:rowOff>1</xdr:rowOff>
        </xdr:from>
        <xdr:to>
          <xdr:col>10</xdr:col>
          <xdr:colOff>723900</xdr:colOff>
          <xdr:row>64</xdr:row>
          <xdr:rowOff>6337</xdr:rowOff>
        </xdr:to>
        <xdr:pic>
          <xdr:nvPicPr>
            <xdr:cNvPr id="15" name="Рисунок 14"/>
            <xdr:cNvPicPr>
              <a:picLocks noChangeAspect="1" noChangeArrowheads="1"/>
              <a:extLst>
                <a:ext uri="{84589F7E-364E-4C9E-8A38-B11213B215E9}">
                  <a14:cameraTool cellRange="'C:\Users\79177\Desktop\Рабочие файлы\Файлы для загрузки\НТЦБ\[Акт и алгоритм НТЦБ на ФИТ-тест верей (1).xlsx]Акт+расчет'!$B$61:$I$68" spid="_x0000_s3074"/>
                </a:ext>
              </a:extLst>
            </xdr:cNvPicPr>
          </xdr:nvPicPr>
          <xdr:blipFill>
            <a:blip r:embed="rId3"/>
            <a:srcRect/>
            <a:stretch>
              <a:fillRect/>
            </a:stretch>
          </xdr:blipFill>
          <xdr:spPr>
            <a:xfrm>
              <a:off x="2535555" y="10894695"/>
              <a:ext cx="8300085" cy="205549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4</xdr:col>
      <xdr:colOff>57149</xdr:colOff>
      <xdr:row>47</xdr:row>
      <xdr:rowOff>133350</xdr:rowOff>
    </xdr:from>
    <xdr:to>
      <xdr:col>10</xdr:col>
      <xdr:colOff>1057275</xdr:colOff>
      <xdr:row>52</xdr:row>
      <xdr:rowOff>38100</xdr:rowOff>
    </xdr:to>
    <xdr:sp>
      <xdr:nvSpPr>
        <xdr:cNvPr id="16" name="TextBox 15"/>
        <xdr:cNvSpPr txBox="1"/>
      </xdr:nvSpPr>
      <xdr:spPr>
        <a:xfrm>
          <a:off x="2525395" y="9923145"/>
          <a:ext cx="8643620" cy="826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ru-RU" sz="1100"/>
            <a:t>Заключение: общий объем закаченного р-ра 245л (7порций с контрольной).</a:t>
          </a:r>
          <a:r>
            <a:rPr lang="ru-RU" sz="1100" baseline="0"/>
            <a:t> Максимальное избыточное давление в скважине (на устье) составило 33 атм. За 10м стравилось 0 атм. Скважина герметична на забое 3100м во вертикали (3252,2м по стволу).</a:t>
          </a:r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267890</xdr:colOff>
      <xdr:row>3</xdr:row>
      <xdr:rowOff>5953</xdr:rowOff>
    </xdr:from>
    <xdr:to>
      <xdr:col>18</xdr:col>
      <xdr:colOff>446483</xdr:colOff>
      <xdr:row>11</xdr:row>
      <xdr:rowOff>29766</xdr:rowOff>
    </xdr:to>
    <xdr:sp>
      <xdr:nvSpPr>
        <xdr:cNvPr id="2" name="TextBox 1"/>
        <xdr:cNvSpPr txBox="1"/>
      </xdr:nvSpPr>
      <xdr:spPr>
        <a:xfrm>
          <a:off x="10760075" y="554355"/>
          <a:ext cx="796290" cy="14865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800"/>
            <a:t>Здесь</a:t>
          </a:r>
          <a:r>
            <a:rPr lang="ru-RU" sz="800" baseline="0"/>
            <a:t> вписываем давление на манифольде спустя 1 минуту после остановки закачки порции</a:t>
          </a:r>
          <a:endParaRPr lang="ru-RU" sz="800"/>
        </a:p>
      </xdr:txBody>
    </xdr:sp>
    <xdr:clientData/>
  </xdr:twoCellAnchor>
  <xdr:twoCellAnchor>
    <xdr:from>
      <xdr:col>12</xdr:col>
      <xdr:colOff>523875</xdr:colOff>
      <xdr:row>4</xdr:row>
      <xdr:rowOff>77391</xdr:rowOff>
    </xdr:from>
    <xdr:to>
      <xdr:col>14</xdr:col>
      <xdr:colOff>95249</xdr:colOff>
      <xdr:row>9</xdr:row>
      <xdr:rowOff>107157</xdr:rowOff>
    </xdr:to>
    <xdr:sp>
      <xdr:nvSpPr>
        <xdr:cNvPr id="3" name="TextBox 2"/>
        <xdr:cNvSpPr txBox="1"/>
      </xdr:nvSpPr>
      <xdr:spPr>
        <a:xfrm>
          <a:off x="7930515" y="808355"/>
          <a:ext cx="805180" cy="9442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800"/>
            <a:t>Здесь</a:t>
          </a:r>
          <a:r>
            <a:rPr lang="ru-RU" sz="800" baseline="0"/>
            <a:t> вписываем объем каждой закачанной порции Б.Р. </a:t>
          </a:r>
          <a:endParaRPr lang="ru-RU" sz="800"/>
        </a:p>
      </xdr:txBody>
    </xdr:sp>
    <xdr:clientData/>
  </xdr:twoCellAnchor>
  <xdr:twoCellAnchor>
    <xdr:from>
      <xdr:col>6</xdr:col>
      <xdr:colOff>304800</xdr:colOff>
      <xdr:row>0</xdr:row>
      <xdr:rowOff>142876</xdr:rowOff>
    </xdr:from>
    <xdr:to>
      <xdr:col>11</xdr:col>
      <xdr:colOff>495300</xdr:colOff>
      <xdr:row>3</xdr:row>
      <xdr:rowOff>47626</xdr:rowOff>
    </xdr:to>
    <xdr:sp>
      <xdr:nvSpPr>
        <xdr:cNvPr id="4" name="TextBox 3"/>
        <xdr:cNvSpPr txBox="1"/>
      </xdr:nvSpPr>
      <xdr:spPr>
        <a:xfrm>
          <a:off x="4008120" y="142875"/>
          <a:ext cx="3276600" cy="453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/>
            <a:t>Алгоритм действий</a:t>
          </a:r>
          <a:r>
            <a:rPr lang="ru-RU" sz="1100" b="1" baseline="0"/>
            <a:t> буровика при проведении теста на приемистость скважины</a:t>
          </a:r>
          <a:endParaRPr lang="ru-RU" sz="1100" b="1"/>
        </a:p>
      </xdr:txBody>
    </xdr:sp>
    <xdr:clientData/>
  </xdr:twoCellAnchor>
  <xdr:twoCellAnchor>
    <xdr:from>
      <xdr:col>6</xdr:col>
      <xdr:colOff>304800</xdr:colOff>
      <xdr:row>5</xdr:row>
      <xdr:rowOff>28575</xdr:rowOff>
    </xdr:from>
    <xdr:to>
      <xdr:col>11</xdr:col>
      <xdr:colOff>495300</xdr:colOff>
      <xdr:row>8</xdr:row>
      <xdr:rowOff>171450</xdr:rowOff>
    </xdr:to>
    <xdr:sp>
      <xdr:nvSpPr>
        <xdr:cNvPr id="5" name="TextBox 4"/>
        <xdr:cNvSpPr txBox="1"/>
      </xdr:nvSpPr>
      <xdr:spPr>
        <a:xfrm>
          <a:off x="4008120" y="942975"/>
          <a:ext cx="3276600" cy="691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Закачать порцию</a:t>
          </a:r>
          <a:r>
            <a:rPr lang="ru-RU" sz="1100" baseline="0"/>
            <a:t> раствора в скважину, остановить насос на 1 минуту для стабилизации давления и фиксации показаний далвения на манифольде</a:t>
          </a:r>
          <a:endParaRPr lang="ru-RU" sz="1100"/>
        </a:p>
      </xdr:txBody>
    </xdr:sp>
    <xdr:clientData/>
  </xdr:twoCellAnchor>
  <xdr:twoCellAnchor>
    <xdr:from>
      <xdr:col>6</xdr:col>
      <xdr:colOff>133350</xdr:colOff>
      <xdr:row>10</xdr:row>
      <xdr:rowOff>0</xdr:rowOff>
    </xdr:from>
    <xdr:to>
      <xdr:col>12</xdr:col>
      <xdr:colOff>57150</xdr:colOff>
      <xdr:row>14</xdr:row>
      <xdr:rowOff>74543</xdr:rowOff>
    </xdr:to>
    <xdr:sp>
      <xdr:nvSpPr>
        <xdr:cNvPr id="6" name="TextBox 5"/>
        <xdr:cNvSpPr txBox="1"/>
      </xdr:nvSpPr>
      <xdr:spPr>
        <a:xfrm>
          <a:off x="3836670" y="1828800"/>
          <a:ext cx="3627120" cy="8058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После</a:t>
          </a:r>
          <a:r>
            <a:rPr lang="ru-RU" sz="1100" baseline="0"/>
            <a:t> фиксации давления о</a:t>
          </a:r>
          <a:r>
            <a:rPr lang="ru-RU" sz="1100"/>
            <a:t>ценить ситуацию по одному</a:t>
          </a:r>
          <a:r>
            <a:rPr lang="ru-RU" sz="1100" baseline="0"/>
            <a:t> из вариантов:</a:t>
          </a:r>
          <a:endParaRPr lang="ru-RU" sz="1100" baseline="0"/>
        </a:p>
        <a:p>
          <a:pPr algn="ctr"/>
          <a:r>
            <a:rPr lang="ru-RU" sz="1100" b="1" baseline="0"/>
            <a:t>(на графиках приведен пример поведения кривой "дваление/объем " при закачки порции № 4)</a:t>
          </a:r>
          <a:endParaRPr lang="ru-RU" sz="1100" b="1"/>
        </a:p>
      </xdr:txBody>
    </xdr:sp>
    <xdr:clientData/>
  </xdr:twoCellAnchor>
  <xdr:twoCellAnchor editAs="oneCell">
    <xdr:from>
      <xdr:col>1</xdr:col>
      <xdr:colOff>525532</xdr:colOff>
      <xdr:row>17</xdr:row>
      <xdr:rowOff>94421</xdr:rowOff>
    </xdr:from>
    <xdr:to>
      <xdr:col>5</xdr:col>
      <xdr:colOff>47625</xdr:colOff>
      <xdr:row>24</xdr:row>
      <xdr:rowOff>174355</xdr:rowOff>
    </xdr:to>
    <xdr:pic>
      <xdr:nvPicPr>
        <xdr:cNvPr id="7" name="Рисунок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2365" y="3202940"/>
          <a:ext cx="1991360" cy="1360170"/>
        </a:xfrm>
        <a:prstGeom prst="rect">
          <a:avLst/>
        </a:prstGeom>
      </xdr:spPr>
    </xdr:pic>
    <xdr:clientData/>
  </xdr:twoCellAnchor>
  <xdr:twoCellAnchor editAs="oneCell">
    <xdr:from>
      <xdr:col>5</xdr:col>
      <xdr:colOff>496957</xdr:colOff>
      <xdr:row>17</xdr:row>
      <xdr:rowOff>98979</xdr:rowOff>
    </xdr:from>
    <xdr:to>
      <xdr:col>9</xdr:col>
      <xdr:colOff>87795</xdr:colOff>
      <xdr:row>24</xdr:row>
      <xdr:rowOff>149502</xdr:rowOff>
    </xdr:to>
    <xdr:pic>
      <xdr:nvPicPr>
        <xdr:cNvPr id="8" name="Рисунок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2670" y="3207385"/>
          <a:ext cx="2059940" cy="1330960"/>
        </a:xfrm>
        <a:prstGeom prst="rect">
          <a:avLst/>
        </a:prstGeom>
      </xdr:spPr>
    </xdr:pic>
    <xdr:clientData/>
  </xdr:twoCellAnchor>
  <xdr:twoCellAnchor editAs="oneCell">
    <xdr:from>
      <xdr:col>10</xdr:col>
      <xdr:colOff>60049</xdr:colOff>
      <xdr:row>17</xdr:row>
      <xdr:rowOff>82413</xdr:rowOff>
    </xdr:from>
    <xdr:to>
      <xdr:col>13</xdr:col>
      <xdr:colOff>283679</xdr:colOff>
      <xdr:row>24</xdr:row>
      <xdr:rowOff>123931</xdr:rowOff>
    </xdr:to>
    <xdr:pic>
      <xdr:nvPicPr>
        <xdr:cNvPr id="9" name="Рисунок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31890" y="3190875"/>
          <a:ext cx="2075180" cy="132207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1</xdr:row>
      <xdr:rowOff>95250</xdr:rowOff>
    </xdr:from>
    <xdr:to>
      <xdr:col>17</xdr:col>
      <xdr:colOff>9525</xdr:colOff>
      <xdr:row>10</xdr:row>
      <xdr:rowOff>153423</xdr:rowOff>
    </xdr:to>
    <xdr:pic>
      <xdr:nvPicPr>
        <xdr:cNvPr id="10" name="Рисунок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98230" y="278130"/>
          <a:ext cx="1804035" cy="1703705"/>
        </a:xfrm>
        <a:prstGeom prst="rect">
          <a:avLst/>
        </a:prstGeom>
      </xdr:spPr>
    </xdr:pic>
    <xdr:clientData/>
  </xdr:twoCellAnchor>
  <xdr:twoCellAnchor>
    <xdr:from>
      <xdr:col>14</xdr:col>
      <xdr:colOff>307182</xdr:colOff>
      <xdr:row>4</xdr:row>
      <xdr:rowOff>16668</xdr:rowOff>
    </xdr:from>
    <xdr:to>
      <xdr:col>15</xdr:col>
      <xdr:colOff>154782</xdr:colOff>
      <xdr:row>7</xdr:row>
      <xdr:rowOff>64293</xdr:rowOff>
    </xdr:to>
    <xdr:sp>
      <xdr:nvSpPr>
        <xdr:cNvPr id="11" name="Скругленный прямоугольник 9"/>
        <xdr:cNvSpPr/>
      </xdr:nvSpPr>
      <xdr:spPr>
        <a:xfrm>
          <a:off x="8947785" y="748030"/>
          <a:ext cx="464820" cy="596265"/>
        </a:xfrm>
        <a:prstGeom prst="roundRect">
          <a:avLst/>
        </a:prstGeom>
        <a:noFill/>
        <a:ln w="63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589359</xdr:colOff>
      <xdr:row>5</xdr:row>
      <xdr:rowOff>135731</xdr:rowOff>
    </xdr:from>
    <xdr:to>
      <xdr:col>14</xdr:col>
      <xdr:colOff>307182</xdr:colOff>
      <xdr:row>6</xdr:row>
      <xdr:rowOff>125016</xdr:rowOff>
    </xdr:to>
    <xdr:cxnSp>
      <xdr:nvCxnSpPr>
        <xdr:cNvPr id="12" name="Прямая со стрелкой 11"/>
        <xdr:cNvCxnSpPr>
          <a:endCxn id="11" idx="1"/>
        </xdr:cNvCxnSpPr>
      </xdr:nvCxnSpPr>
      <xdr:spPr>
        <a:xfrm flipV="1">
          <a:off x="8613140" y="1049655"/>
          <a:ext cx="334645" cy="172085"/>
        </a:xfrm>
        <a:prstGeom prst="straightConnector1">
          <a:avLst/>
        </a:prstGeom>
        <a:ln w="6350">
          <a:solidFill>
            <a:srgbClr val="FF0000"/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217886</xdr:colOff>
      <xdr:row>4</xdr:row>
      <xdr:rowOff>28575</xdr:rowOff>
    </xdr:from>
    <xdr:to>
      <xdr:col>17</xdr:col>
      <xdr:colOff>65486</xdr:colOff>
      <xdr:row>7</xdr:row>
      <xdr:rowOff>76200</xdr:rowOff>
    </xdr:to>
    <xdr:sp>
      <xdr:nvSpPr>
        <xdr:cNvPr id="13" name="Скругленный прямоугольник 15"/>
        <xdr:cNvSpPr/>
      </xdr:nvSpPr>
      <xdr:spPr>
        <a:xfrm>
          <a:off x="10093325" y="760095"/>
          <a:ext cx="464820" cy="596265"/>
        </a:xfrm>
        <a:prstGeom prst="roundRect">
          <a:avLst/>
        </a:prstGeom>
        <a:noFill/>
        <a:ln w="63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45244</xdr:colOff>
      <xdr:row>5</xdr:row>
      <xdr:rowOff>129779</xdr:rowOff>
    </xdr:from>
    <xdr:to>
      <xdr:col>17</xdr:col>
      <xdr:colOff>267890</xdr:colOff>
      <xdr:row>7</xdr:row>
      <xdr:rowOff>17860</xdr:rowOff>
    </xdr:to>
    <xdr:cxnSp>
      <xdr:nvCxnSpPr>
        <xdr:cNvPr id="14" name="Прямая со стрелкой 13"/>
        <xdr:cNvCxnSpPr>
          <a:stCxn id="2" idx="1"/>
        </xdr:cNvCxnSpPr>
      </xdr:nvCxnSpPr>
      <xdr:spPr>
        <a:xfrm flipH="1" flipV="1">
          <a:off x="10537825" y="1043940"/>
          <a:ext cx="222250" cy="254000"/>
        </a:xfrm>
        <a:prstGeom prst="straightConnector1">
          <a:avLst/>
        </a:prstGeom>
        <a:ln w="6350">
          <a:solidFill>
            <a:srgbClr val="FF0000"/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565546</xdr:colOff>
      <xdr:row>1</xdr:row>
      <xdr:rowOff>29766</xdr:rowOff>
    </xdr:from>
    <xdr:to>
      <xdr:col>13</xdr:col>
      <xdr:colOff>172641</xdr:colOff>
      <xdr:row>11</xdr:row>
      <xdr:rowOff>95250</xdr:rowOff>
    </xdr:to>
    <xdr:sp>
      <xdr:nvSpPr>
        <xdr:cNvPr id="15" name="Левая фигурная скобка 14"/>
        <xdr:cNvSpPr/>
      </xdr:nvSpPr>
      <xdr:spPr>
        <a:xfrm>
          <a:off x="7354570" y="212090"/>
          <a:ext cx="841375" cy="1894840"/>
        </a:xfrm>
        <a:prstGeom prst="leftBrac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14</xdr:col>
      <xdr:colOff>255519</xdr:colOff>
      <xdr:row>17</xdr:row>
      <xdr:rowOff>86969</xdr:rowOff>
    </xdr:from>
    <xdr:to>
      <xdr:col>17</xdr:col>
      <xdr:colOff>580515</xdr:colOff>
      <xdr:row>24</xdr:row>
      <xdr:rowOff>161511</xdr:rowOff>
    </xdr:to>
    <xdr:pic>
      <xdr:nvPicPr>
        <xdr:cNvPr id="16" name="Рисунок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96350" y="3195320"/>
          <a:ext cx="2176780" cy="1355090"/>
        </a:xfrm>
        <a:prstGeom prst="rect">
          <a:avLst/>
        </a:prstGeom>
      </xdr:spPr>
    </xdr:pic>
    <xdr:clientData/>
  </xdr:twoCellAnchor>
  <xdr:twoCellAnchor>
    <xdr:from>
      <xdr:col>2</xdr:col>
      <xdr:colOff>414958</xdr:colOff>
      <xdr:row>16</xdr:row>
      <xdr:rowOff>99391</xdr:rowOff>
    </xdr:from>
    <xdr:to>
      <xdr:col>4</xdr:col>
      <xdr:colOff>74543</xdr:colOff>
      <xdr:row>18</xdr:row>
      <xdr:rowOff>57978</xdr:rowOff>
    </xdr:to>
    <xdr:sp>
      <xdr:nvSpPr>
        <xdr:cNvPr id="17" name="TextBox 16"/>
        <xdr:cNvSpPr txBox="1"/>
      </xdr:nvSpPr>
      <xdr:spPr>
        <a:xfrm>
          <a:off x="1649095" y="3025140"/>
          <a:ext cx="894080" cy="324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/>
            <a:t>ВАРИАНТ </a:t>
          </a:r>
          <a:r>
            <a:rPr lang="en-US" sz="1100" b="1"/>
            <a:t>I</a:t>
          </a:r>
          <a:endParaRPr lang="ru-RU" sz="1100" b="1"/>
        </a:p>
      </xdr:txBody>
    </xdr:sp>
    <xdr:clientData/>
  </xdr:twoCellAnchor>
  <xdr:twoCellAnchor>
    <xdr:from>
      <xdr:col>6</xdr:col>
      <xdr:colOff>489501</xdr:colOff>
      <xdr:row>16</xdr:row>
      <xdr:rowOff>91109</xdr:rowOff>
    </xdr:from>
    <xdr:to>
      <xdr:col>8</xdr:col>
      <xdr:colOff>149086</xdr:colOff>
      <xdr:row>18</xdr:row>
      <xdr:rowOff>49696</xdr:rowOff>
    </xdr:to>
    <xdr:sp>
      <xdr:nvSpPr>
        <xdr:cNvPr id="18" name="TextBox 17"/>
        <xdr:cNvSpPr txBox="1"/>
      </xdr:nvSpPr>
      <xdr:spPr>
        <a:xfrm>
          <a:off x="4192270" y="3016885"/>
          <a:ext cx="894080" cy="324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/>
            <a:t>ВАРИАНТ </a:t>
          </a:r>
          <a:r>
            <a:rPr lang="en-US" sz="1100" b="1"/>
            <a:t>II</a:t>
          </a:r>
          <a:endParaRPr lang="ru-RU" sz="1100" b="1"/>
        </a:p>
      </xdr:txBody>
    </xdr:sp>
    <xdr:clientData/>
  </xdr:twoCellAnchor>
  <xdr:twoCellAnchor>
    <xdr:from>
      <xdr:col>10</xdr:col>
      <xdr:colOff>588893</xdr:colOff>
      <xdr:row>16</xdr:row>
      <xdr:rowOff>91109</xdr:rowOff>
    </xdr:from>
    <xdr:to>
      <xdr:col>12</xdr:col>
      <xdr:colOff>347870</xdr:colOff>
      <xdr:row>18</xdr:row>
      <xdr:rowOff>49696</xdr:rowOff>
    </xdr:to>
    <xdr:sp>
      <xdr:nvSpPr>
        <xdr:cNvPr id="19" name="TextBox 18"/>
        <xdr:cNvSpPr txBox="1"/>
      </xdr:nvSpPr>
      <xdr:spPr>
        <a:xfrm>
          <a:off x="6760845" y="3016885"/>
          <a:ext cx="993140" cy="324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/>
            <a:t>ВАРИАНТ </a:t>
          </a:r>
          <a:r>
            <a:rPr lang="en-US" sz="1100" b="1"/>
            <a:t>III</a:t>
          </a:r>
          <a:endParaRPr lang="ru-RU" sz="1100" b="1"/>
        </a:p>
      </xdr:txBody>
    </xdr:sp>
    <xdr:clientData/>
  </xdr:twoCellAnchor>
  <xdr:twoCellAnchor>
    <xdr:from>
      <xdr:col>15</xdr:col>
      <xdr:colOff>290719</xdr:colOff>
      <xdr:row>16</xdr:row>
      <xdr:rowOff>99391</xdr:rowOff>
    </xdr:from>
    <xdr:to>
      <xdr:col>17</xdr:col>
      <xdr:colOff>82826</xdr:colOff>
      <xdr:row>18</xdr:row>
      <xdr:rowOff>57978</xdr:rowOff>
    </xdr:to>
    <xdr:sp>
      <xdr:nvSpPr>
        <xdr:cNvPr id="20" name="TextBox 19"/>
        <xdr:cNvSpPr txBox="1"/>
      </xdr:nvSpPr>
      <xdr:spPr>
        <a:xfrm>
          <a:off x="9548495" y="3025140"/>
          <a:ext cx="1026795" cy="324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/>
            <a:t>ВАРИАНТ </a:t>
          </a:r>
          <a:r>
            <a:rPr lang="en-US" sz="1100" b="1"/>
            <a:t>IV</a:t>
          </a:r>
          <a:endParaRPr lang="ru-RU" sz="1100" b="1"/>
        </a:p>
      </xdr:txBody>
    </xdr:sp>
    <xdr:clientData/>
  </xdr:twoCellAnchor>
  <xdr:twoCellAnchor>
    <xdr:from>
      <xdr:col>3</xdr:col>
      <xdr:colOff>223631</xdr:colOff>
      <xdr:row>15</xdr:row>
      <xdr:rowOff>91109</xdr:rowOff>
    </xdr:from>
    <xdr:to>
      <xdr:col>16</xdr:col>
      <xdr:colOff>223630</xdr:colOff>
      <xdr:row>15</xdr:row>
      <xdr:rowOff>91109</xdr:rowOff>
    </xdr:to>
    <xdr:cxnSp>
      <xdr:nvCxnSpPr>
        <xdr:cNvPr id="21" name="Прямая соединительная линия 20"/>
        <xdr:cNvCxnSpPr/>
      </xdr:nvCxnSpPr>
      <xdr:spPr>
        <a:xfrm>
          <a:off x="2075180" y="2834005"/>
          <a:ext cx="8023860" cy="0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219559</xdr:colOff>
      <xdr:row>15</xdr:row>
      <xdr:rowOff>93636</xdr:rowOff>
    </xdr:from>
    <xdr:to>
      <xdr:col>3</xdr:col>
      <xdr:colOff>219559</xdr:colOff>
      <xdr:row>16</xdr:row>
      <xdr:rowOff>61347</xdr:rowOff>
    </xdr:to>
    <xdr:cxnSp>
      <xdr:nvCxnSpPr>
        <xdr:cNvPr id="22" name="Прямая со стрелкой 21"/>
        <xdr:cNvCxnSpPr/>
      </xdr:nvCxnSpPr>
      <xdr:spPr>
        <a:xfrm>
          <a:off x="2070735" y="2836545"/>
          <a:ext cx="0" cy="15049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284135</xdr:colOff>
      <xdr:row>15</xdr:row>
      <xdr:rowOff>93636</xdr:rowOff>
    </xdr:from>
    <xdr:to>
      <xdr:col>7</xdr:col>
      <xdr:colOff>284135</xdr:colOff>
      <xdr:row>16</xdr:row>
      <xdr:rowOff>61347</xdr:rowOff>
    </xdr:to>
    <xdr:cxnSp>
      <xdr:nvCxnSpPr>
        <xdr:cNvPr id="23" name="Прямая со стрелкой 22"/>
        <xdr:cNvCxnSpPr/>
      </xdr:nvCxnSpPr>
      <xdr:spPr>
        <a:xfrm>
          <a:off x="4604385" y="2836545"/>
          <a:ext cx="0" cy="15049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442346</xdr:colOff>
      <xdr:row>15</xdr:row>
      <xdr:rowOff>93636</xdr:rowOff>
    </xdr:from>
    <xdr:to>
      <xdr:col>11</xdr:col>
      <xdr:colOff>442346</xdr:colOff>
      <xdr:row>16</xdr:row>
      <xdr:rowOff>61347</xdr:rowOff>
    </xdr:to>
    <xdr:cxnSp>
      <xdr:nvCxnSpPr>
        <xdr:cNvPr id="24" name="Прямая со стрелкой 23"/>
        <xdr:cNvCxnSpPr/>
      </xdr:nvCxnSpPr>
      <xdr:spPr>
        <a:xfrm>
          <a:off x="7231380" y="2836545"/>
          <a:ext cx="0" cy="15049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222787</xdr:colOff>
      <xdr:row>15</xdr:row>
      <xdr:rowOff>90407</xdr:rowOff>
    </xdr:from>
    <xdr:to>
      <xdr:col>16</xdr:col>
      <xdr:colOff>222787</xdr:colOff>
      <xdr:row>16</xdr:row>
      <xdr:rowOff>58118</xdr:rowOff>
    </xdr:to>
    <xdr:cxnSp>
      <xdr:nvCxnSpPr>
        <xdr:cNvPr id="25" name="Прямая со стрелкой 24"/>
        <xdr:cNvCxnSpPr/>
      </xdr:nvCxnSpPr>
      <xdr:spPr>
        <a:xfrm>
          <a:off x="10097770" y="2833370"/>
          <a:ext cx="0" cy="15049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91967</xdr:colOff>
      <xdr:row>14</xdr:row>
      <xdr:rowOff>74543</xdr:rowOff>
    </xdr:from>
    <xdr:to>
      <xdr:col>9</xdr:col>
      <xdr:colOff>95250</xdr:colOff>
      <xdr:row>15</xdr:row>
      <xdr:rowOff>91966</xdr:rowOff>
    </xdr:to>
    <xdr:cxnSp>
      <xdr:nvCxnSpPr>
        <xdr:cNvPr id="26" name="Прямая со стрелкой 25"/>
        <xdr:cNvCxnSpPr>
          <a:stCxn id="6" idx="2"/>
        </xdr:cNvCxnSpPr>
      </xdr:nvCxnSpPr>
      <xdr:spPr>
        <a:xfrm flipH="1">
          <a:off x="5646420" y="2634615"/>
          <a:ext cx="3810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93594</xdr:colOff>
      <xdr:row>8</xdr:row>
      <xdr:rowOff>171450</xdr:rowOff>
    </xdr:from>
    <xdr:to>
      <xdr:col>9</xdr:col>
      <xdr:colOff>95250</xdr:colOff>
      <xdr:row>10</xdr:row>
      <xdr:rowOff>0</xdr:rowOff>
    </xdr:to>
    <xdr:cxnSp>
      <xdr:nvCxnSpPr>
        <xdr:cNvPr id="27" name="Прямая со стрелкой 26"/>
        <xdr:cNvCxnSpPr>
          <a:stCxn id="5" idx="2"/>
          <a:endCxn id="6" idx="0"/>
        </xdr:cNvCxnSpPr>
      </xdr:nvCxnSpPr>
      <xdr:spPr>
        <a:xfrm>
          <a:off x="5648325" y="1634490"/>
          <a:ext cx="1905" cy="19431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25</xdr:row>
      <xdr:rowOff>66675</xdr:rowOff>
    </xdr:from>
    <xdr:to>
      <xdr:col>4</xdr:col>
      <xdr:colOff>438150</xdr:colOff>
      <xdr:row>27</xdr:row>
      <xdr:rowOff>19050</xdr:rowOff>
    </xdr:to>
    <xdr:sp>
      <xdr:nvSpPr>
        <xdr:cNvPr id="28" name="TextBox 27"/>
        <xdr:cNvSpPr txBox="1"/>
      </xdr:nvSpPr>
      <xdr:spPr>
        <a:xfrm>
          <a:off x="1367790" y="4638675"/>
          <a:ext cx="1539240" cy="3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ДАВЛЕНИЕ</a:t>
          </a:r>
          <a:r>
            <a:rPr lang="ru-RU" sz="1100" baseline="0"/>
            <a:t> ВОЗРОСЛО</a:t>
          </a:r>
          <a:endParaRPr lang="ru-RU" sz="1100"/>
        </a:p>
      </xdr:txBody>
    </xdr:sp>
    <xdr:clientData/>
  </xdr:twoCellAnchor>
  <xdr:twoCellAnchor>
    <xdr:from>
      <xdr:col>5</xdr:col>
      <xdr:colOff>542924</xdr:colOff>
      <xdr:row>25</xdr:row>
      <xdr:rowOff>95250</xdr:rowOff>
    </xdr:from>
    <xdr:to>
      <xdr:col>9</xdr:col>
      <xdr:colOff>57149</xdr:colOff>
      <xdr:row>27</xdr:row>
      <xdr:rowOff>47625</xdr:rowOff>
    </xdr:to>
    <xdr:sp>
      <xdr:nvSpPr>
        <xdr:cNvPr id="29" name="TextBox 28"/>
        <xdr:cNvSpPr txBox="1"/>
      </xdr:nvSpPr>
      <xdr:spPr>
        <a:xfrm>
          <a:off x="3628390" y="4667250"/>
          <a:ext cx="1983105" cy="3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ДАВЛЕНИЕ</a:t>
          </a:r>
          <a:r>
            <a:rPr lang="ru-RU" sz="1100" baseline="0"/>
            <a:t> УПАЛО ДО НУЛЯ</a:t>
          </a:r>
          <a:endParaRPr lang="ru-RU" sz="1100"/>
        </a:p>
      </xdr:txBody>
    </xdr:sp>
    <xdr:clientData/>
  </xdr:twoCellAnchor>
  <xdr:twoCellAnchor>
    <xdr:from>
      <xdr:col>10</xdr:col>
      <xdr:colOff>95249</xdr:colOff>
      <xdr:row>25</xdr:row>
      <xdr:rowOff>76200</xdr:rowOff>
    </xdr:from>
    <xdr:to>
      <xdr:col>13</xdr:col>
      <xdr:colOff>219074</xdr:colOff>
      <xdr:row>27</xdr:row>
      <xdr:rowOff>180975</xdr:rowOff>
    </xdr:to>
    <xdr:sp>
      <xdr:nvSpPr>
        <xdr:cNvPr id="30" name="TextBox 29"/>
        <xdr:cNvSpPr txBox="1"/>
      </xdr:nvSpPr>
      <xdr:spPr>
        <a:xfrm>
          <a:off x="6266815" y="4648200"/>
          <a:ext cx="1975485" cy="4705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ДАВЛЕНИЕ</a:t>
          </a:r>
          <a:r>
            <a:rPr lang="ru-RU" sz="1100" baseline="0"/>
            <a:t> УПАЛО НЕ ДО НУЛЯ</a:t>
          </a:r>
          <a:endParaRPr lang="ru-RU" sz="1100"/>
        </a:p>
      </xdr:txBody>
    </xdr:sp>
    <xdr:clientData/>
  </xdr:twoCellAnchor>
  <xdr:twoCellAnchor>
    <xdr:from>
      <xdr:col>14</xdr:col>
      <xdr:colOff>314324</xdr:colOff>
      <xdr:row>25</xdr:row>
      <xdr:rowOff>66676</xdr:rowOff>
    </xdr:from>
    <xdr:to>
      <xdr:col>17</xdr:col>
      <xdr:colOff>438149</xdr:colOff>
      <xdr:row>27</xdr:row>
      <xdr:rowOff>9526</xdr:rowOff>
    </xdr:to>
    <xdr:sp>
      <xdr:nvSpPr>
        <xdr:cNvPr id="31" name="TextBox 30"/>
        <xdr:cNvSpPr txBox="1"/>
      </xdr:nvSpPr>
      <xdr:spPr>
        <a:xfrm>
          <a:off x="8954770" y="4638675"/>
          <a:ext cx="1975485" cy="308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ДАВЛЕНИЕ</a:t>
          </a:r>
          <a:r>
            <a:rPr lang="ru-RU" sz="1100" baseline="0"/>
            <a:t> НЕ ИЗМЕНИЛОСЬ</a:t>
          </a:r>
          <a:endParaRPr lang="ru-RU" sz="1100"/>
        </a:p>
      </xdr:txBody>
    </xdr:sp>
    <xdr:clientData/>
  </xdr:twoCellAnchor>
  <xdr:twoCellAnchor>
    <xdr:from>
      <xdr:col>3</xdr:col>
      <xdr:colOff>180975</xdr:colOff>
      <xdr:row>27</xdr:row>
      <xdr:rowOff>26438</xdr:rowOff>
    </xdr:from>
    <xdr:to>
      <xdr:col>3</xdr:col>
      <xdr:colOff>199463</xdr:colOff>
      <xdr:row>45</xdr:row>
      <xdr:rowOff>9525</xdr:rowOff>
    </xdr:to>
    <xdr:cxnSp>
      <xdr:nvCxnSpPr>
        <xdr:cNvPr id="32" name="Прямая со стрелкой 31"/>
        <xdr:cNvCxnSpPr/>
      </xdr:nvCxnSpPr>
      <xdr:spPr>
        <a:xfrm flipH="1">
          <a:off x="2032635" y="4963795"/>
          <a:ext cx="18415" cy="327533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28906</xdr:colOff>
      <xdr:row>45</xdr:row>
      <xdr:rowOff>13467</xdr:rowOff>
    </xdr:from>
    <xdr:to>
      <xdr:col>4</xdr:col>
      <xdr:colOff>583325</xdr:colOff>
      <xdr:row>47</xdr:row>
      <xdr:rowOff>96565</xdr:rowOff>
    </xdr:to>
    <xdr:sp>
      <xdr:nvSpPr>
        <xdr:cNvPr id="33" name="TextBox 32"/>
        <xdr:cNvSpPr txBox="1"/>
      </xdr:nvSpPr>
      <xdr:spPr>
        <a:xfrm>
          <a:off x="1263015" y="8242935"/>
          <a:ext cx="1788795" cy="4489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Качаем следующий объем порции</a:t>
          </a:r>
          <a:endParaRPr lang="ru-RU" sz="1100"/>
        </a:p>
      </xdr:txBody>
    </xdr:sp>
    <xdr:clientData/>
  </xdr:twoCellAnchor>
  <xdr:twoCellAnchor>
    <xdr:from>
      <xdr:col>5</xdr:col>
      <xdr:colOff>587269</xdr:colOff>
      <xdr:row>29</xdr:row>
      <xdr:rowOff>2300</xdr:rowOff>
    </xdr:from>
    <xdr:to>
      <xdr:col>8</xdr:col>
      <xdr:colOff>532087</xdr:colOff>
      <xdr:row>32</xdr:row>
      <xdr:rowOff>39414</xdr:rowOff>
    </xdr:to>
    <xdr:sp>
      <xdr:nvSpPr>
        <xdr:cNvPr id="34" name="TextBox 33"/>
        <xdr:cNvSpPr txBox="1"/>
      </xdr:nvSpPr>
      <xdr:spPr>
        <a:xfrm>
          <a:off x="3672840" y="5305425"/>
          <a:ext cx="1796415" cy="586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Качаем следующий объем порции, оцениваем ситуацию</a:t>
          </a:r>
          <a:endParaRPr lang="ru-RU" sz="1100"/>
        </a:p>
      </xdr:txBody>
    </xdr:sp>
    <xdr:clientData/>
  </xdr:twoCellAnchor>
  <xdr:twoCellAnchor>
    <xdr:from>
      <xdr:col>7</xdr:col>
      <xdr:colOff>278290</xdr:colOff>
      <xdr:row>27</xdr:row>
      <xdr:rowOff>52714</xdr:rowOff>
    </xdr:from>
    <xdr:to>
      <xdr:col>7</xdr:col>
      <xdr:colOff>278290</xdr:colOff>
      <xdr:row>28</xdr:row>
      <xdr:rowOff>164232</xdr:rowOff>
    </xdr:to>
    <xdr:cxnSp>
      <xdr:nvCxnSpPr>
        <xdr:cNvPr id="35" name="Прямая со стрелкой 34"/>
        <xdr:cNvCxnSpPr/>
      </xdr:nvCxnSpPr>
      <xdr:spPr>
        <a:xfrm>
          <a:off x="4598670" y="4990465"/>
          <a:ext cx="0" cy="29400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535794</xdr:colOff>
      <xdr:row>32</xdr:row>
      <xdr:rowOff>40889</xdr:rowOff>
    </xdr:from>
    <xdr:to>
      <xdr:col>8</xdr:col>
      <xdr:colOff>223344</xdr:colOff>
      <xdr:row>33</xdr:row>
      <xdr:rowOff>137948</xdr:rowOff>
    </xdr:to>
    <xdr:cxnSp>
      <xdr:nvCxnSpPr>
        <xdr:cNvPr id="36" name="Прямая со стрелкой 35"/>
        <xdr:cNvCxnSpPr/>
      </xdr:nvCxnSpPr>
      <xdr:spPr>
        <a:xfrm>
          <a:off x="4855845" y="5892800"/>
          <a:ext cx="304800" cy="28003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367862</xdr:colOff>
      <xdr:row>32</xdr:row>
      <xdr:rowOff>47458</xdr:rowOff>
    </xdr:from>
    <xdr:to>
      <xdr:col>7</xdr:col>
      <xdr:colOff>49690</xdr:colOff>
      <xdr:row>33</xdr:row>
      <xdr:rowOff>105103</xdr:rowOff>
    </xdr:to>
    <xdr:cxnSp>
      <xdr:nvCxnSpPr>
        <xdr:cNvPr id="37" name="Прямая со стрелкой 36"/>
        <xdr:cNvCxnSpPr/>
      </xdr:nvCxnSpPr>
      <xdr:spPr>
        <a:xfrm flipH="1">
          <a:off x="4070985" y="5899150"/>
          <a:ext cx="299085" cy="24066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324510</xdr:colOff>
      <xdr:row>33</xdr:row>
      <xdr:rowOff>113972</xdr:rowOff>
    </xdr:from>
    <xdr:to>
      <xdr:col>7</xdr:col>
      <xdr:colOff>0</xdr:colOff>
      <xdr:row>36</xdr:row>
      <xdr:rowOff>13138</xdr:rowOff>
    </xdr:to>
    <xdr:sp>
      <xdr:nvSpPr>
        <xdr:cNvPr id="38" name="TextBox 37"/>
        <xdr:cNvSpPr txBox="1"/>
      </xdr:nvSpPr>
      <xdr:spPr>
        <a:xfrm>
          <a:off x="3410585" y="6148705"/>
          <a:ext cx="90995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Давление выросло</a:t>
          </a:r>
          <a:endParaRPr lang="ru-RU" sz="1100"/>
        </a:p>
      </xdr:txBody>
    </xdr:sp>
    <xdr:clientData/>
  </xdr:twoCellAnchor>
  <xdr:twoCellAnchor>
    <xdr:from>
      <xdr:col>7</xdr:col>
      <xdr:colOff>515009</xdr:colOff>
      <xdr:row>33</xdr:row>
      <xdr:rowOff>146817</xdr:rowOff>
    </xdr:from>
    <xdr:to>
      <xdr:col>9</xdr:col>
      <xdr:colOff>190500</xdr:colOff>
      <xdr:row>36</xdr:row>
      <xdr:rowOff>183931</xdr:rowOff>
    </xdr:to>
    <xdr:sp>
      <xdr:nvSpPr>
        <xdr:cNvPr id="39" name="TextBox 38"/>
        <xdr:cNvSpPr txBox="1"/>
      </xdr:nvSpPr>
      <xdr:spPr>
        <a:xfrm>
          <a:off x="4835525" y="6181725"/>
          <a:ext cx="909955" cy="584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Давление осталось на нуле</a:t>
          </a:r>
          <a:endParaRPr lang="ru-RU" sz="1100"/>
        </a:p>
      </xdr:txBody>
    </xdr:sp>
    <xdr:clientData/>
  </xdr:twoCellAnchor>
  <xdr:twoCellAnchor>
    <xdr:from>
      <xdr:col>5</xdr:col>
      <xdr:colOff>495300</xdr:colOff>
      <xdr:row>36</xdr:row>
      <xdr:rowOff>14613</xdr:rowOff>
    </xdr:from>
    <xdr:to>
      <xdr:col>5</xdr:col>
      <xdr:colOff>516088</xdr:colOff>
      <xdr:row>46</xdr:row>
      <xdr:rowOff>57150</xdr:rowOff>
    </xdr:to>
    <xdr:cxnSp>
      <xdr:nvCxnSpPr>
        <xdr:cNvPr id="40" name="Прямая со стрелкой 39"/>
        <xdr:cNvCxnSpPr/>
      </xdr:nvCxnSpPr>
      <xdr:spPr>
        <a:xfrm flipH="1">
          <a:off x="3581400" y="6598285"/>
          <a:ext cx="20320" cy="187134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335017</xdr:colOff>
      <xdr:row>36</xdr:row>
      <xdr:rowOff>185406</xdr:rowOff>
    </xdr:from>
    <xdr:to>
      <xdr:col>8</xdr:col>
      <xdr:colOff>338725</xdr:colOff>
      <xdr:row>37</xdr:row>
      <xdr:rowOff>183931</xdr:rowOff>
    </xdr:to>
    <xdr:cxnSp>
      <xdr:nvCxnSpPr>
        <xdr:cNvPr id="41" name="Прямая со стрелкой 40"/>
        <xdr:cNvCxnSpPr/>
      </xdr:nvCxnSpPr>
      <xdr:spPr>
        <a:xfrm flipH="1">
          <a:off x="5272405" y="6766560"/>
          <a:ext cx="3810" cy="18288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367863</xdr:colOff>
      <xdr:row>37</xdr:row>
      <xdr:rowOff>186231</xdr:rowOff>
    </xdr:from>
    <xdr:to>
      <xdr:col>9</xdr:col>
      <xdr:colOff>289036</xdr:colOff>
      <xdr:row>44</xdr:row>
      <xdr:rowOff>151086</xdr:rowOff>
    </xdr:to>
    <xdr:sp>
      <xdr:nvSpPr>
        <xdr:cNvPr id="42" name="TextBox 41"/>
        <xdr:cNvSpPr txBox="1"/>
      </xdr:nvSpPr>
      <xdr:spPr>
        <a:xfrm>
          <a:off x="4688205" y="6949440"/>
          <a:ext cx="1155700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Завершить тест,</a:t>
          </a:r>
          <a:r>
            <a:rPr lang="ru-RU" sz="1100" baseline="0"/>
            <a:t> открыть ПВО, возобновить циркуляцию с оценкой интенсивности поглощения</a:t>
          </a:r>
          <a:endParaRPr lang="ru-RU" sz="1100"/>
        </a:p>
      </xdr:txBody>
    </xdr:sp>
    <xdr:clientData/>
  </xdr:twoCellAnchor>
  <xdr:twoCellAnchor>
    <xdr:from>
      <xdr:col>10</xdr:col>
      <xdr:colOff>166855</xdr:colOff>
      <xdr:row>29</xdr:row>
      <xdr:rowOff>8869</xdr:rowOff>
    </xdr:from>
    <xdr:to>
      <xdr:col>13</xdr:col>
      <xdr:colOff>111673</xdr:colOff>
      <xdr:row>32</xdr:row>
      <xdr:rowOff>45983</xdr:rowOff>
    </xdr:to>
    <xdr:sp>
      <xdr:nvSpPr>
        <xdr:cNvPr id="43" name="TextBox 42"/>
        <xdr:cNvSpPr txBox="1"/>
      </xdr:nvSpPr>
      <xdr:spPr>
        <a:xfrm>
          <a:off x="6338570" y="5311775"/>
          <a:ext cx="1796415" cy="586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Качаем следующий объем порции, оцениваем ситуацию</a:t>
          </a:r>
          <a:endParaRPr lang="ru-RU" sz="1100"/>
        </a:p>
      </xdr:txBody>
    </xdr:sp>
    <xdr:clientData/>
  </xdr:twoCellAnchor>
  <xdr:twoCellAnchor>
    <xdr:from>
      <xdr:col>11</xdr:col>
      <xdr:colOff>444721</xdr:colOff>
      <xdr:row>27</xdr:row>
      <xdr:rowOff>177524</xdr:rowOff>
    </xdr:from>
    <xdr:to>
      <xdr:col>11</xdr:col>
      <xdr:colOff>462221</xdr:colOff>
      <xdr:row>29</xdr:row>
      <xdr:rowOff>8869</xdr:rowOff>
    </xdr:to>
    <xdr:cxnSp>
      <xdr:nvCxnSpPr>
        <xdr:cNvPr id="44" name="Прямая со стрелкой 43"/>
        <xdr:cNvCxnSpPr>
          <a:endCxn id="43" idx="0"/>
        </xdr:cNvCxnSpPr>
      </xdr:nvCxnSpPr>
      <xdr:spPr>
        <a:xfrm flipH="1">
          <a:off x="7233920" y="5114925"/>
          <a:ext cx="17145" cy="1968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107734</xdr:colOff>
      <xdr:row>33</xdr:row>
      <xdr:rowOff>67989</xdr:rowOff>
    </xdr:from>
    <xdr:to>
      <xdr:col>11</xdr:col>
      <xdr:colOff>394138</xdr:colOff>
      <xdr:row>35</xdr:row>
      <xdr:rowOff>157655</xdr:rowOff>
    </xdr:to>
    <xdr:sp>
      <xdr:nvSpPr>
        <xdr:cNvPr id="45" name="TextBox 44"/>
        <xdr:cNvSpPr txBox="1"/>
      </xdr:nvSpPr>
      <xdr:spPr>
        <a:xfrm>
          <a:off x="6279515" y="6102985"/>
          <a:ext cx="903605" cy="455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Давление выросло</a:t>
          </a:r>
          <a:endParaRPr lang="ru-RU" sz="1100"/>
        </a:p>
      </xdr:txBody>
    </xdr:sp>
    <xdr:clientData/>
  </xdr:twoCellAnchor>
  <xdr:twoCellAnchor>
    <xdr:from>
      <xdr:col>10</xdr:col>
      <xdr:colOff>390525</xdr:colOff>
      <xdr:row>35</xdr:row>
      <xdr:rowOff>145992</xdr:rowOff>
    </xdr:from>
    <xdr:to>
      <xdr:col>10</xdr:col>
      <xdr:colOff>397848</xdr:colOff>
      <xdr:row>46</xdr:row>
      <xdr:rowOff>66675</xdr:rowOff>
    </xdr:to>
    <xdr:cxnSp>
      <xdr:nvCxnSpPr>
        <xdr:cNvPr id="46" name="Прямая со стрелкой 45"/>
        <xdr:cNvCxnSpPr/>
      </xdr:nvCxnSpPr>
      <xdr:spPr>
        <a:xfrm flipH="1">
          <a:off x="6562725" y="6546215"/>
          <a:ext cx="6985" cy="193294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556393</xdr:colOff>
      <xdr:row>32</xdr:row>
      <xdr:rowOff>40889</xdr:rowOff>
    </xdr:from>
    <xdr:to>
      <xdr:col>11</xdr:col>
      <xdr:colOff>233623</xdr:colOff>
      <xdr:row>33</xdr:row>
      <xdr:rowOff>67989</xdr:rowOff>
    </xdr:to>
    <xdr:cxnSp>
      <xdr:nvCxnSpPr>
        <xdr:cNvPr id="47" name="Прямая со стрелкой 46"/>
        <xdr:cNvCxnSpPr>
          <a:endCxn id="45" idx="0"/>
        </xdr:cNvCxnSpPr>
      </xdr:nvCxnSpPr>
      <xdr:spPr>
        <a:xfrm flipH="1">
          <a:off x="6728460" y="5892800"/>
          <a:ext cx="294005" cy="21018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3708</xdr:colOff>
      <xdr:row>32</xdr:row>
      <xdr:rowOff>47458</xdr:rowOff>
    </xdr:from>
    <xdr:to>
      <xdr:col>12</xdr:col>
      <xdr:colOff>145832</xdr:colOff>
      <xdr:row>36</xdr:row>
      <xdr:rowOff>146816</xdr:rowOff>
    </xdr:to>
    <xdr:cxnSp>
      <xdr:nvCxnSpPr>
        <xdr:cNvPr id="48" name="Прямая со стрелкой 47"/>
        <xdr:cNvCxnSpPr>
          <a:endCxn id="49" idx="0"/>
        </xdr:cNvCxnSpPr>
      </xdr:nvCxnSpPr>
      <xdr:spPr>
        <a:xfrm>
          <a:off x="7409815" y="5899150"/>
          <a:ext cx="142240" cy="83121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285095</xdr:colOff>
      <xdr:row>36</xdr:row>
      <xdr:rowOff>146816</xdr:rowOff>
    </xdr:from>
    <xdr:to>
      <xdr:col>13</xdr:col>
      <xdr:colOff>6568</xdr:colOff>
      <xdr:row>40</xdr:row>
      <xdr:rowOff>45982</xdr:rowOff>
    </xdr:to>
    <xdr:sp>
      <xdr:nvSpPr>
        <xdr:cNvPr id="49" name="TextBox 48"/>
        <xdr:cNvSpPr txBox="1"/>
      </xdr:nvSpPr>
      <xdr:spPr>
        <a:xfrm>
          <a:off x="7073900" y="6730365"/>
          <a:ext cx="956310" cy="630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Давление не изменилось</a:t>
          </a:r>
          <a:endParaRPr lang="ru-RU" sz="1100"/>
        </a:p>
      </xdr:txBody>
    </xdr:sp>
    <xdr:clientData/>
  </xdr:twoCellAnchor>
  <xdr:twoCellAnchor>
    <xdr:from>
      <xdr:col>12</xdr:col>
      <xdr:colOff>121951</xdr:colOff>
      <xdr:row>40</xdr:row>
      <xdr:rowOff>40889</xdr:rowOff>
    </xdr:from>
    <xdr:to>
      <xdr:col>12</xdr:col>
      <xdr:colOff>133350</xdr:colOff>
      <xdr:row>46</xdr:row>
      <xdr:rowOff>76200</xdr:rowOff>
    </xdr:to>
    <xdr:cxnSp>
      <xdr:nvCxnSpPr>
        <xdr:cNvPr id="50" name="Прямая со стрелкой 49"/>
        <xdr:cNvCxnSpPr/>
      </xdr:nvCxnSpPr>
      <xdr:spPr>
        <a:xfrm>
          <a:off x="7528560" y="7355840"/>
          <a:ext cx="11430" cy="113284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404415</xdr:colOff>
      <xdr:row>32</xdr:row>
      <xdr:rowOff>47458</xdr:rowOff>
    </xdr:from>
    <xdr:to>
      <xdr:col>13</xdr:col>
      <xdr:colOff>91965</xdr:colOff>
      <xdr:row>33</xdr:row>
      <xdr:rowOff>144517</xdr:rowOff>
    </xdr:to>
    <xdr:cxnSp>
      <xdr:nvCxnSpPr>
        <xdr:cNvPr id="51" name="Прямая со стрелкой 50"/>
        <xdr:cNvCxnSpPr/>
      </xdr:nvCxnSpPr>
      <xdr:spPr>
        <a:xfrm>
          <a:off x="7810500" y="5899150"/>
          <a:ext cx="304800" cy="28003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105104</xdr:colOff>
      <xdr:row>38</xdr:row>
      <xdr:rowOff>2300</xdr:rowOff>
    </xdr:from>
    <xdr:to>
      <xdr:col>15</xdr:col>
      <xdr:colOff>26277</xdr:colOff>
      <xdr:row>44</xdr:row>
      <xdr:rowOff>157655</xdr:rowOff>
    </xdr:to>
    <xdr:sp>
      <xdr:nvSpPr>
        <xdr:cNvPr id="52" name="TextBox 51"/>
        <xdr:cNvSpPr txBox="1"/>
      </xdr:nvSpPr>
      <xdr:spPr>
        <a:xfrm>
          <a:off x="8128635" y="6951345"/>
          <a:ext cx="1155700" cy="1252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Завершить тест,</a:t>
          </a:r>
          <a:r>
            <a:rPr lang="ru-RU" sz="1100" baseline="0"/>
            <a:t> открыть ПВО, возобновить циркуляцию с оценкой интенсивности поглощения</a:t>
          </a:r>
          <a:endParaRPr lang="ru-RU" sz="1100"/>
        </a:p>
      </xdr:txBody>
    </xdr:sp>
    <xdr:clientData/>
  </xdr:twoCellAnchor>
  <xdr:twoCellAnchor>
    <xdr:from>
      <xdr:col>13</xdr:col>
      <xdr:colOff>107734</xdr:colOff>
      <xdr:row>33</xdr:row>
      <xdr:rowOff>146815</xdr:rowOff>
    </xdr:from>
    <xdr:to>
      <xdr:col>14</xdr:col>
      <xdr:colOff>394139</xdr:colOff>
      <xdr:row>37</xdr:row>
      <xdr:rowOff>19706</xdr:rowOff>
    </xdr:to>
    <xdr:sp>
      <xdr:nvSpPr>
        <xdr:cNvPr id="53" name="TextBox 52"/>
        <xdr:cNvSpPr txBox="1"/>
      </xdr:nvSpPr>
      <xdr:spPr>
        <a:xfrm>
          <a:off x="8131175" y="6181725"/>
          <a:ext cx="903605" cy="6045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Давление упало до нуля</a:t>
          </a:r>
          <a:endParaRPr lang="ru-RU" sz="1100"/>
        </a:p>
      </xdr:txBody>
    </xdr:sp>
    <xdr:clientData/>
  </xdr:twoCellAnchor>
  <xdr:twoCellAnchor>
    <xdr:from>
      <xdr:col>13</xdr:col>
      <xdr:colOff>556393</xdr:colOff>
      <xdr:row>37</xdr:row>
      <xdr:rowOff>19706</xdr:rowOff>
    </xdr:from>
    <xdr:to>
      <xdr:col>14</xdr:col>
      <xdr:colOff>65691</xdr:colOff>
      <xdr:row>38</xdr:row>
      <xdr:rowOff>2300</xdr:rowOff>
    </xdr:to>
    <xdr:cxnSp>
      <xdr:nvCxnSpPr>
        <xdr:cNvPr id="54" name="Прямая со стрелкой 53"/>
        <xdr:cNvCxnSpPr>
          <a:stCxn id="53" idx="2"/>
          <a:endCxn id="52" idx="0"/>
        </xdr:cNvCxnSpPr>
      </xdr:nvCxnSpPr>
      <xdr:spPr>
        <a:xfrm>
          <a:off x="8580120" y="6786245"/>
          <a:ext cx="126365" cy="1651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111673</xdr:colOff>
      <xdr:row>27</xdr:row>
      <xdr:rowOff>9526</xdr:rowOff>
    </xdr:from>
    <xdr:to>
      <xdr:col>16</xdr:col>
      <xdr:colOff>69780</xdr:colOff>
      <xdr:row>30</xdr:row>
      <xdr:rowOff>122676</xdr:rowOff>
    </xdr:to>
    <xdr:cxnSp>
      <xdr:nvCxnSpPr>
        <xdr:cNvPr id="55" name="Прямая со стрелкой 54"/>
        <xdr:cNvCxnSpPr>
          <a:stCxn id="31" idx="2"/>
          <a:endCxn id="43" idx="3"/>
        </xdr:cNvCxnSpPr>
      </xdr:nvCxnSpPr>
      <xdr:spPr>
        <a:xfrm flipH="1">
          <a:off x="8134985" y="4947285"/>
          <a:ext cx="1809750" cy="66167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116016</xdr:colOff>
      <xdr:row>33</xdr:row>
      <xdr:rowOff>105402</xdr:rowOff>
    </xdr:from>
    <xdr:to>
      <xdr:col>16</xdr:col>
      <xdr:colOff>402421</xdr:colOff>
      <xdr:row>36</xdr:row>
      <xdr:rowOff>168793</xdr:rowOff>
    </xdr:to>
    <xdr:sp>
      <xdr:nvSpPr>
        <xdr:cNvPr id="56" name="TextBox 55"/>
        <xdr:cNvSpPr txBox="1"/>
      </xdr:nvSpPr>
      <xdr:spPr>
        <a:xfrm>
          <a:off x="9373870" y="6139815"/>
          <a:ext cx="903605" cy="612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Давление упало не до нуля</a:t>
          </a:r>
          <a:endParaRPr lang="ru-RU" sz="1100"/>
        </a:p>
      </xdr:txBody>
    </xdr:sp>
    <xdr:clientData/>
  </xdr:twoCellAnchor>
  <xdr:twoCellAnchor>
    <xdr:from>
      <xdr:col>13</xdr:col>
      <xdr:colOff>89675</xdr:colOff>
      <xdr:row>32</xdr:row>
      <xdr:rowOff>30893</xdr:rowOff>
    </xdr:from>
    <xdr:to>
      <xdr:col>15</xdr:col>
      <xdr:colOff>565675</xdr:colOff>
      <xdr:row>33</xdr:row>
      <xdr:rowOff>105402</xdr:rowOff>
    </xdr:to>
    <xdr:cxnSp>
      <xdr:nvCxnSpPr>
        <xdr:cNvPr id="57" name="Прямая со стрелкой 56"/>
        <xdr:cNvCxnSpPr>
          <a:endCxn id="56" idx="0"/>
        </xdr:cNvCxnSpPr>
      </xdr:nvCxnSpPr>
      <xdr:spPr>
        <a:xfrm>
          <a:off x="8113395" y="5882640"/>
          <a:ext cx="1710055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561975</xdr:colOff>
      <xdr:row>36</xdr:row>
      <xdr:rowOff>168793</xdr:rowOff>
    </xdr:from>
    <xdr:to>
      <xdr:col>15</xdr:col>
      <xdr:colOff>564019</xdr:colOff>
      <xdr:row>46</xdr:row>
      <xdr:rowOff>104775</xdr:rowOff>
    </xdr:to>
    <xdr:cxnSp>
      <xdr:nvCxnSpPr>
        <xdr:cNvPr id="58" name="Прямая со стрелкой 57"/>
        <xdr:cNvCxnSpPr>
          <a:stCxn id="56" idx="2"/>
        </xdr:cNvCxnSpPr>
      </xdr:nvCxnSpPr>
      <xdr:spPr>
        <a:xfrm flipH="1">
          <a:off x="9820275" y="6751955"/>
          <a:ext cx="1905" cy="17653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355502</xdr:colOff>
      <xdr:row>48</xdr:row>
      <xdr:rowOff>95310</xdr:rowOff>
    </xdr:from>
    <xdr:to>
      <xdr:col>13</xdr:col>
      <xdr:colOff>6389</xdr:colOff>
      <xdr:row>50</xdr:row>
      <xdr:rowOff>47685</xdr:rowOff>
    </xdr:to>
    <xdr:sp>
      <xdr:nvSpPr>
        <xdr:cNvPr id="59" name="TextBox 58"/>
        <xdr:cNvSpPr txBox="1"/>
      </xdr:nvSpPr>
      <xdr:spPr>
        <a:xfrm>
          <a:off x="4675505" y="8873490"/>
          <a:ext cx="3354705" cy="3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solidFill>
                <a:srgbClr val="FF0000"/>
              </a:solidFill>
            </a:rPr>
            <a:t>ВАЖНО! </a:t>
          </a:r>
          <a:r>
            <a:rPr lang="ru-RU" sz="1100">
              <a:solidFill>
                <a:sysClr val="windowText" lastClr="000000"/>
              </a:solidFill>
            </a:rPr>
            <a:t>ТЕСТ</a:t>
          </a:r>
          <a:r>
            <a:rPr lang="ru-RU" sz="1100" baseline="0">
              <a:solidFill>
                <a:sysClr val="windowText" lastClr="000000"/>
              </a:solidFill>
            </a:rPr>
            <a:t> ОСТАНОВИТЬ В СЛУЧАЯХ ЕСЛИ:</a:t>
          </a:r>
          <a:endParaRPr lang="ru-RU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390525</xdr:colOff>
      <xdr:row>50</xdr:row>
      <xdr:rowOff>57150</xdr:rowOff>
    </xdr:from>
    <xdr:to>
      <xdr:col>7</xdr:col>
      <xdr:colOff>352425</xdr:colOff>
      <xdr:row>52</xdr:row>
      <xdr:rowOff>7226</xdr:rowOff>
    </xdr:to>
    <xdr:cxnSp>
      <xdr:nvCxnSpPr>
        <xdr:cNvPr id="60" name="Прямая со стрелкой 59"/>
        <xdr:cNvCxnSpPr>
          <a:endCxn id="62" idx="0"/>
        </xdr:cNvCxnSpPr>
      </xdr:nvCxnSpPr>
      <xdr:spPr>
        <a:xfrm flipH="1">
          <a:off x="3476625" y="9201150"/>
          <a:ext cx="1196340" cy="31559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180946</xdr:colOff>
      <xdr:row>50</xdr:row>
      <xdr:rowOff>47685</xdr:rowOff>
    </xdr:from>
    <xdr:to>
      <xdr:col>11</xdr:col>
      <xdr:colOff>70944</xdr:colOff>
      <xdr:row>52</xdr:row>
      <xdr:rowOff>42698</xdr:rowOff>
    </xdr:to>
    <xdr:cxnSp>
      <xdr:nvCxnSpPr>
        <xdr:cNvPr id="61" name="Прямая со стрелкой 60"/>
        <xdr:cNvCxnSpPr>
          <a:stCxn id="59" idx="2"/>
        </xdr:cNvCxnSpPr>
      </xdr:nvCxnSpPr>
      <xdr:spPr>
        <a:xfrm>
          <a:off x="6352540" y="9191625"/>
          <a:ext cx="507365" cy="36068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52</xdr:row>
      <xdr:rowOff>7226</xdr:rowOff>
    </xdr:from>
    <xdr:to>
      <xdr:col>8</xdr:col>
      <xdr:colOff>200024</xdr:colOff>
      <xdr:row>56</xdr:row>
      <xdr:rowOff>161925</xdr:rowOff>
    </xdr:to>
    <xdr:sp>
      <xdr:nvSpPr>
        <xdr:cNvPr id="62" name="TextBox 61"/>
        <xdr:cNvSpPr txBox="1"/>
      </xdr:nvSpPr>
      <xdr:spPr>
        <a:xfrm>
          <a:off x="1815465" y="9516745"/>
          <a:ext cx="3321685" cy="886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При прокачке очередного</a:t>
          </a:r>
          <a:r>
            <a:rPr lang="ru-RU" sz="1100" baseline="0"/>
            <a:t> объема порции на манифольде достигнуто максимальное расчетное давление</a:t>
          </a:r>
          <a:r>
            <a:rPr lang="en-US" sz="1100" baseline="0"/>
            <a:t> </a:t>
          </a:r>
          <a:r>
            <a:rPr lang="ru-RU" sz="1100" baseline="0"/>
            <a:t>и спустя минуту после остановки заказчи это давление не изменилось</a:t>
          </a:r>
          <a:endParaRPr lang="ru-RU" sz="1100"/>
        </a:p>
      </xdr:txBody>
    </xdr:sp>
    <xdr:clientData/>
  </xdr:twoCellAnchor>
  <xdr:twoCellAnchor>
    <xdr:from>
      <xdr:col>8</xdr:col>
      <xdr:colOff>552451</xdr:colOff>
      <xdr:row>52</xdr:row>
      <xdr:rowOff>45326</xdr:rowOff>
    </xdr:from>
    <xdr:to>
      <xdr:col>13</xdr:col>
      <xdr:colOff>266701</xdr:colOff>
      <xdr:row>57</xdr:row>
      <xdr:rowOff>161925</xdr:rowOff>
    </xdr:to>
    <xdr:sp>
      <xdr:nvSpPr>
        <xdr:cNvPr id="63" name="TextBox 62"/>
        <xdr:cNvSpPr txBox="1"/>
      </xdr:nvSpPr>
      <xdr:spPr>
        <a:xfrm>
          <a:off x="5490210" y="9554845"/>
          <a:ext cx="2800350" cy="1031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При</a:t>
          </a:r>
          <a:r>
            <a:rPr lang="ru-RU" sz="1100" baseline="0"/>
            <a:t> прокачке очередно порции  после оценки давления на манифольде спустя 1 минуту = нуль. При прокачке слудующей порции спустя минуту давление осталось на нуле.</a:t>
          </a:r>
          <a:endParaRPr lang="ru-RU" sz="1100"/>
        </a:p>
      </xdr:txBody>
    </xdr:sp>
    <xdr:clientData/>
  </xdr:twoCellAnchor>
  <xdr:twoCellAnchor editAs="oneCell">
    <xdr:from>
      <xdr:col>2</xdr:col>
      <xdr:colOff>257176</xdr:colOff>
      <xdr:row>59</xdr:row>
      <xdr:rowOff>133351</xdr:rowOff>
    </xdr:from>
    <xdr:to>
      <xdr:col>8</xdr:col>
      <xdr:colOff>142876</xdr:colOff>
      <xdr:row>68</xdr:row>
      <xdr:rowOff>18681</xdr:rowOff>
    </xdr:to>
    <xdr:pic>
      <xdr:nvPicPr>
        <xdr:cNvPr id="64" name="Рисунок 6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91615" y="10923270"/>
          <a:ext cx="3589020" cy="1530985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56</xdr:row>
      <xdr:rowOff>165042</xdr:rowOff>
    </xdr:from>
    <xdr:to>
      <xdr:col>5</xdr:col>
      <xdr:colOff>178773</xdr:colOff>
      <xdr:row>58</xdr:row>
      <xdr:rowOff>66675</xdr:rowOff>
    </xdr:to>
    <xdr:cxnSp>
      <xdr:nvCxnSpPr>
        <xdr:cNvPr id="65" name="Прямая со стрелкой 64"/>
        <xdr:cNvCxnSpPr/>
      </xdr:nvCxnSpPr>
      <xdr:spPr>
        <a:xfrm flipH="1">
          <a:off x="3238500" y="10405745"/>
          <a:ext cx="26035" cy="26797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272083</xdr:colOff>
      <xdr:row>58</xdr:row>
      <xdr:rowOff>70816</xdr:rowOff>
    </xdr:from>
    <xdr:to>
      <xdr:col>5</xdr:col>
      <xdr:colOff>541268</xdr:colOff>
      <xdr:row>60</xdr:row>
      <xdr:rowOff>29403</xdr:rowOff>
    </xdr:to>
    <xdr:sp>
      <xdr:nvSpPr>
        <xdr:cNvPr id="66" name="TextBox 65"/>
        <xdr:cNvSpPr txBox="1"/>
      </xdr:nvSpPr>
      <xdr:spPr>
        <a:xfrm>
          <a:off x="2740660" y="10677525"/>
          <a:ext cx="886460" cy="324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/>
            <a:t>ПРИМЕР:</a:t>
          </a:r>
          <a:endParaRPr lang="ru-RU" sz="1100" b="1"/>
        </a:p>
      </xdr:txBody>
    </xdr:sp>
    <xdr:clientData/>
  </xdr:twoCellAnchor>
  <xdr:twoCellAnchor>
    <xdr:from>
      <xdr:col>2</xdr:col>
      <xdr:colOff>304800</xdr:colOff>
      <xdr:row>68</xdr:row>
      <xdr:rowOff>169151</xdr:rowOff>
    </xdr:from>
    <xdr:to>
      <xdr:col>8</xdr:col>
      <xdr:colOff>114300</xdr:colOff>
      <xdr:row>75</xdr:row>
      <xdr:rowOff>57150</xdr:rowOff>
    </xdr:to>
    <xdr:sp>
      <xdr:nvSpPr>
        <xdr:cNvPr id="67" name="TextBox 66"/>
        <xdr:cNvSpPr txBox="1"/>
      </xdr:nvSpPr>
      <xdr:spPr>
        <a:xfrm>
          <a:off x="1539240" y="12604750"/>
          <a:ext cx="351282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Спустя минуту после прокачки 4 порции, давлении на манифольде =</a:t>
          </a:r>
          <a:r>
            <a:rPr lang="ru-RU" sz="1100" baseline="0"/>
            <a:t> 28 атм, при прокачке 5 порции давление достигло 31 атм, что является пределом по плану работ, остановили заказчку, выждали 5 минут, давление осталось = 31 атм - ТЕСТ ОКОНЧЕН, ПРИЕМИСТОСТЬ ОТСУТСТВУЕТ.</a:t>
          </a:r>
          <a:endParaRPr lang="ru-RU" sz="1100"/>
        </a:p>
      </xdr:txBody>
    </xdr:sp>
    <xdr:clientData/>
  </xdr:twoCellAnchor>
  <xdr:twoCellAnchor>
    <xdr:from>
      <xdr:col>13</xdr:col>
      <xdr:colOff>447676</xdr:colOff>
      <xdr:row>52</xdr:row>
      <xdr:rowOff>35802</xdr:rowOff>
    </xdr:from>
    <xdr:to>
      <xdr:col>18</xdr:col>
      <xdr:colOff>161926</xdr:colOff>
      <xdr:row>59</xdr:row>
      <xdr:rowOff>28576</xdr:rowOff>
    </xdr:to>
    <xdr:sp>
      <xdr:nvSpPr>
        <xdr:cNvPr id="68" name="TextBox 67"/>
        <xdr:cNvSpPr txBox="1"/>
      </xdr:nvSpPr>
      <xdr:spPr>
        <a:xfrm>
          <a:off x="8471535" y="9545320"/>
          <a:ext cx="2800350" cy="127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При</a:t>
          </a:r>
          <a:r>
            <a:rPr lang="ru-RU" sz="1100" baseline="0"/>
            <a:t> прокачке очередно порции  после оценки давления на манифольде спустя 1 минуту не изменилось по сравнению с предыдущей порцией или упало до нуля. При прокачке слудующей порции спустя минуту давление осталось на нуле или не выросло</a:t>
          </a:r>
          <a:endParaRPr lang="ru-RU" sz="1100"/>
        </a:p>
      </xdr:txBody>
    </xdr:sp>
    <xdr:clientData/>
  </xdr:twoCellAnchor>
  <xdr:twoCellAnchor>
    <xdr:from>
      <xdr:col>13</xdr:col>
      <xdr:colOff>0</xdr:colOff>
      <xdr:row>50</xdr:row>
      <xdr:rowOff>47625</xdr:rowOff>
    </xdr:from>
    <xdr:to>
      <xdr:col>16</xdr:col>
      <xdr:colOff>123825</xdr:colOff>
      <xdr:row>52</xdr:row>
      <xdr:rowOff>38100</xdr:rowOff>
    </xdr:to>
    <xdr:cxnSp>
      <xdr:nvCxnSpPr>
        <xdr:cNvPr id="69" name="Прямая со стрелкой 68"/>
        <xdr:cNvCxnSpPr/>
      </xdr:nvCxnSpPr>
      <xdr:spPr>
        <a:xfrm>
          <a:off x="8023860" y="9191625"/>
          <a:ext cx="1975485" cy="35623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561976</xdr:colOff>
      <xdr:row>59</xdr:row>
      <xdr:rowOff>171451</xdr:rowOff>
    </xdr:from>
    <xdr:to>
      <xdr:col>13</xdr:col>
      <xdr:colOff>142875</xdr:colOff>
      <xdr:row>68</xdr:row>
      <xdr:rowOff>133351</xdr:rowOff>
    </xdr:to>
    <xdr:pic>
      <xdr:nvPicPr>
        <xdr:cNvPr id="70" name="Рисунок 6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99735" y="10961370"/>
          <a:ext cx="2667000" cy="1607820"/>
        </a:xfrm>
        <a:prstGeom prst="rect">
          <a:avLst/>
        </a:prstGeom>
      </xdr:spPr>
    </xdr:pic>
    <xdr:clientData/>
  </xdr:twoCellAnchor>
  <xdr:twoCellAnchor>
    <xdr:from>
      <xdr:col>10</xdr:col>
      <xdr:colOff>243508</xdr:colOff>
      <xdr:row>58</xdr:row>
      <xdr:rowOff>156541</xdr:rowOff>
    </xdr:from>
    <xdr:to>
      <xdr:col>11</xdr:col>
      <xdr:colOff>512693</xdr:colOff>
      <xdr:row>60</xdr:row>
      <xdr:rowOff>115128</xdr:rowOff>
    </xdr:to>
    <xdr:sp>
      <xdr:nvSpPr>
        <xdr:cNvPr id="71" name="TextBox 70"/>
        <xdr:cNvSpPr txBox="1"/>
      </xdr:nvSpPr>
      <xdr:spPr>
        <a:xfrm>
          <a:off x="6415405" y="10763250"/>
          <a:ext cx="886460" cy="324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/>
            <a:t>ПРИМЕР:</a:t>
          </a:r>
          <a:endParaRPr lang="ru-RU" sz="1100" b="1"/>
        </a:p>
      </xdr:txBody>
    </xdr:sp>
    <xdr:clientData/>
  </xdr:twoCellAnchor>
  <xdr:twoCellAnchor>
    <xdr:from>
      <xdr:col>11</xdr:col>
      <xdr:colOff>73301</xdr:colOff>
      <xdr:row>57</xdr:row>
      <xdr:rowOff>155517</xdr:rowOff>
    </xdr:from>
    <xdr:to>
      <xdr:col>11</xdr:col>
      <xdr:colOff>93049</xdr:colOff>
      <xdr:row>58</xdr:row>
      <xdr:rowOff>156541</xdr:rowOff>
    </xdr:to>
    <xdr:cxnSp>
      <xdr:nvCxnSpPr>
        <xdr:cNvPr id="72" name="Прямая со стрелкой 71"/>
        <xdr:cNvCxnSpPr>
          <a:endCxn id="71" idx="0"/>
        </xdr:cNvCxnSpPr>
      </xdr:nvCxnSpPr>
      <xdr:spPr>
        <a:xfrm flipH="1">
          <a:off x="6862445" y="10579100"/>
          <a:ext cx="19685" cy="1841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523875</xdr:colOff>
      <xdr:row>69</xdr:row>
      <xdr:rowOff>35801</xdr:rowOff>
    </xdr:from>
    <xdr:to>
      <xdr:col>13</xdr:col>
      <xdr:colOff>142875</xdr:colOff>
      <xdr:row>74</xdr:row>
      <xdr:rowOff>66675</xdr:rowOff>
    </xdr:to>
    <xdr:sp>
      <xdr:nvSpPr>
        <xdr:cNvPr id="73" name="TextBox 72"/>
        <xdr:cNvSpPr txBox="1"/>
      </xdr:nvSpPr>
      <xdr:spPr>
        <a:xfrm>
          <a:off x="5461635" y="12654280"/>
          <a:ext cx="2705100" cy="945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Спустя минуту после прокачки 4 порции, давлении на манифольде</a:t>
          </a:r>
          <a:r>
            <a:rPr lang="ru-RU" sz="1100" baseline="0"/>
            <a:t> </a:t>
          </a:r>
          <a:r>
            <a:rPr lang="ru-RU" sz="1100"/>
            <a:t> упало до нуля. При прокачке 5</a:t>
          </a:r>
          <a:r>
            <a:rPr lang="ru-RU" sz="1100" baseline="0"/>
            <a:t> порции давление осталось на нуле. ТЕСТ ОКОНЧЕН, ПОГЛОЩЕНИЕ ПЛАСТА.</a:t>
          </a:r>
          <a:endParaRPr lang="ru-RU" sz="1100"/>
        </a:p>
      </xdr:txBody>
    </xdr:sp>
    <xdr:clientData/>
  </xdr:twoCellAnchor>
  <xdr:twoCellAnchor>
    <xdr:from>
      <xdr:col>16</xdr:col>
      <xdr:colOff>54949</xdr:colOff>
      <xdr:row>59</xdr:row>
      <xdr:rowOff>31692</xdr:rowOff>
    </xdr:from>
    <xdr:to>
      <xdr:col>16</xdr:col>
      <xdr:colOff>57150</xdr:colOff>
      <xdr:row>60</xdr:row>
      <xdr:rowOff>38100</xdr:rowOff>
    </xdr:to>
    <xdr:cxnSp>
      <xdr:nvCxnSpPr>
        <xdr:cNvPr id="74" name="Прямая со стрелкой 73"/>
        <xdr:cNvCxnSpPr/>
      </xdr:nvCxnSpPr>
      <xdr:spPr>
        <a:xfrm>
          <a:off x="9930130" y="10821035"/>
          <a:ext cx="2540" cy="18986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514350</xdr:colOff>
      <xdr:row>61</xdr:row>
      <xdr:rowOff>66675</xdr:rowOff>
    </xdr:from>
    <xdr:to>
      <xdr:col>18</xdr:col>
      <xdr:colOff>266699</xdr:colOff>
      <xdr:row>69</xdr:row>
      <xdr:rowOff>123824</xdr:rowOff>
    </xdr:to>
    <xdr:pic>
      <xdr:nvPicPr>
        <xdr:cNvPr id="75" name="Рисунок 7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538210" y="11222355"/>
          <a:ext cx="2837815" cy="1519555"/>
        </a:xfrm>
        <a:prstGeom prst="rect">
          <a:avLst/>
        </a:prstGeom>
      </xdr:spPr>
    </xdr:pic>
    <xdr:clientData/>
  </xdr:twoCellAnchor>
  <xdr:twoCellAnchor>
    <xdr:from>
      <xdr:col>15</xdr:col>
      <xdr:colOff>243508</xdr:colOff>
      <xdr:row>60</xdr:row>
      <xdr:rowOff>42241</xdr:rowOff>
    </xdr:from>
    <xdr:to>
      <xdr:col>16</xdr:col>
      <xdr:colOff>512693</xdr:colOff>
      <xdr:row>62</xdr:row>
      <xdr:rowOff>828</xdr:rowOff>
    </xdr:to>
    <xdr:sp>
      <xdr:nvSpPr>
        <xdr:cNvPr id="76" name="TextBox 75"/>
        <xdr:cNvSpPr txBox="1"/>
      </xdr:nvSpPr>
      <xdr:spPr>
        <a:xfrm>
          <a:off x="9501505" y="11014710"/>
          <a:ext cx="886460" cy="324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/>
            <a:t>ПРИМЕР:</a:t>
          </a:r>
          <a:endParaRPr lang="ru-RU" sz="1100" b="1"/>
        </a:p>
      </xdr:txBody>
    </xdr:sp>
    <xdr:clientData/>
  </xdr:twoCellAnchor>
  <xdr:twoCellAnchor>
    <xdr:from>
      <xdr:col>13</xdr:col>
      <xdr:colOff>590550</xdr:colOff>
      <xdr:row>70</xdr:row>
      <xdr:rowOff>54851</xdr:rowOff>
    </xdr:from>
    <xdr:to>
      <xdr:col>18</xdr:col>
      <xdr:colOff>209550</xdr:colOff>
      <xdr:row>77</xdr:row>
      <xdr:rowOff>19050</xdr:rowOff>
    </xdr:to>
    <xdr:sp>
      <xdr:nvSpPr>
        <xdr:cNvPr id="77" name="TextBox 76"/>
        <xdr:cNvSpPr txBox="1"/>
      </xdr:nvSpPr>
      <xdr:spPr>
        <a:xfrm>
          <a:off x="8614410" y="12856210"/>
          <a:ext cx="2705100" cy="1244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Спустя минуту после прокачки 3 порции, давлении на манифольде = 23 атм. При прокачке 4</a:t>
          </a:r>
          <a:r>
            <a:rPr lang="ru-RU" sz="1100" baseline="0"/>
            <a:t> порции давление осталось не выросло, после прокачки 5 порции даление не выросло.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ТЕСТ ОКОНЧЕН, ПОГЛОЩЕНИЕ ПЛАСТА ПРИ ДАВЛЕНИИ +23атм</a:t>
          </a:r>
          <a:endParaRPr lang="ru-RU" sz="1100"/>
        </a:p>
      </xdr:txBody>
    </xdr:sp>
    <xdr:clientData/>
  </xdr:twoCellAnchor>
  <xdr:twoCellAnchor>
    <xdr:from>
      <xdr:col>6</xdr:col>
      <xdr:colOff>217715</xdr:colOff>
      <xdr:row>78</xdr:row>
      <xdr:rowOff>73902</xdr:rowOff>
    </xdr:from>
    <xdr:to>
      <xdr:col>13</xdr:col>
      <xdr:colOff>123825</xdr:colOff>
      <xdr:row>93</xdr:row>
      <xdr:rowOff>108858</xdr:rowOff>
    </xdr:to>
    <xdr:sp>
      <xdr:nvSpPr>
        <xdr:cNvPr id="78" name="TextBox 77"/>
        <xdr:cNvSpPr txBox="1"/>
      </xdr:nvSpPr>
      <xdr:spPr>
        <a:xfrm>
          <a:off x="3920490" y="14338300"/>
          <a:ext cx="4227195" cy="277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ЛИКВИДАЦИЯ ПОГЛОЩЕНИЯ</a:t>
          </a:r>
          <a:endParaRPr lang="ru-RU">
            <a:effectLst/>
          </a:endParaRPr>
        </a:p>
        <a:p>
          <a:pPr algn="l"/>
          <a:r>
            <a:rPr lang="ru-RU" sz="1100"/>
            <a:t>1) Открыть ПВО,</a:t>
          </a:r>
          <a:r>
            <a:rPr lang="ru-RU" sz="1100" baseline="0"/>
            <a:t> плавно восстановить циркуляцию с выходом на рабочий литраж, оценить интенсивность поглощения.</a:t>
          </a:r>
          <a:endParaRPr lang="ru-RU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 baseline="0"/>
            <a:t>2)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Заготовить кольматационную пачку 10м3 с составом: разнофракционным наполнителем мелкой 40%, средней 40%, крупной фракции 20% с добавлением волокна</a:t>
          </a:r>
          <a:endParaRPr lang="ru-RU">
            <a:effectLst/>
          </a:endParaRPr>
        </a:p>
        <a:p>
          <a:r>
            <a:rPr lang="ru-RU" sz="1100" baseline="0"/>
            <a:t>3)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Спустить ОКБТ до забоя, произвести продавку кольматационной пачки до низа ОКБТ (кольматант остается в трубе) </a:t>
          </a:r>
          <a:endParaRPr lang="ru-RU">
            <a:effectLst/>
          </a:endParaRPr>
        </a:p>
        <a:p>
          <a:pPr algn="l"/>
          <a:r>
            <a:rPr lang="ru-RU" sz="1100" baseline="0"/>
            <a:t>4) Произвести продавку кольматационной пачки по затрубу на минимальном литраже с рассхаживанием БИ, оценить интенсивность поглощения, зафиксировать тип кольматанта на ситах (фракцию) при выходе пачки на устье - сделать фото.</a:t>
          </a:r>
          <a:endParaRPr lang="ru-RU" sz="1100" baseline="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После выхода пачки провести промывку 0,5 цикла (согласовать по результатам интенсивности) для оценки интенсивности поглощения с плавным выходом на рабочий литраж.</a:t>
          </a:r>
          <a:endParaRPr lang="ru-RU">
            <a:effectLst/>
          </a:endParaRPr>
        </a:p>
      </xdr:txBody>
    </xdr:sp>
    <xdr:clientData/>
  </xdr:twoCellAnchor>
  <xdr:twoCellAnchor>
    <xdr:from>
      <xdr:col>13</xdr:col>
      <xdr:colOff>561975</xdr:colOff>
      <xdr:row>79</xdr:row>
      <xdr:rowOff>92952</xdr:rowOff>
    </xdr:from>
    <xdr:to>
      <xdr:col>18</xdr:col>
      <xdr:colOff>219075</xdr:colOff>
      <xdr:row>93</xdr:row>
      <xdr:rowOff>133350</xdr:rowOff>
    </xdr:to>
    <xdr:sp>
      <xdr:nvSpPr>
        <xdr:cNvPr id="79" name="TextBox 78"/>
        <xdr:cNvSpPr txBox="1"/>
      </xdr:nvSpPr>
      <xdr:spPr>
        <a:xfrm>
          <a:off x="8585835" y="14540230"/>
          <a:ext cx="2743200" cy="2600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ru-RU" sz="1100" b="1" baseline="0"/>
            <a:t>ЛИКВИДАЦИЯ ПОГЛОЩЕНИЯ</a:t>
          </a:r>
          <a:endParaRPr lang="ru-RU" sz="1100" b="1" baseline="0"/>
        </a:p>
        <a:p>
          <a:pPr algn="l"/>
          <a:r>
            <a:rPr lang="ru-RU" sz="1100" baseline="0"/>
            <a:t>1) Заготовить кольматационную пачку 10м3 с составом: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разнофракционным наполнителем мелкой 50%, средней 25%, крупной фракции 25% с добавлением волокна</a:t>
          </a:r>
          <a:endParaRPr lang="ru-RU" sz="1100" baseline="0"/>
        </a:p>
        <a:p>
          <a:pPr algn="l"/>
          <a:r>
            <a:rPr lang="ru-RU" sz="1100" baseline="0"/>
            <a:t>2) Спустить ОКБТ до забоя, произвести продавку кольматационной пачки до низа ОКБТ (кольматант остается в трубе) </a:t>
          </a:r>
          <a:endParaRPr lang="ru-RU" sz="1100" baseline="0"/>
        </a:p>
        <a:p>
          <a:pPr algn="l"/>
          <a:r>
            <a:rPr lang="ru-RU" sz="1100" baseline="0"/>
            <a:t>3) Прикрыть ПВО, начать прокачку пачки с малым литражом с расчетным противодалением (избыточное давление при прокачке должно быть равным рабочиму давлению + избыточное давление на тесте +10%)</a:t>
          </a:r>
          <a:endParaRPr lang="ru-RU" sz="1100"/>
        </a:p>
      </xdr:txBody>
    </xdr:sp>
    <xdr:clientData/>
  </xdr:twoCellAnchor>
  <xdr:twoCellAnchor>
    <xdr:from>
      <xdr:col>16</xdr:col>
      <xdr:colOff>38103</xdr:colOff>
      <xdr:row>77</xdr:row>
      <xdr:rowOff>19050</xdr:rowOff>
    </xdr:from>
    <xdr:to>
      <xdr:col>16</xdr:col>
      <xdr:colOff>47625</xdr:colOff>
      <xdr:row>79</xdr:row>
      <xdr:rowOff>66675</xdr:rowOff>
    </xdr:to>
    <xdr:cxnSp>
      <xdr:nvCxnSpPr>
        <xdr:cNvPr id="80" name="Прямая со стрелкой 79"/>
        <xdr:cNvCxnSpPr/>
      </xdr:nvCxnSpPr>
      <xdr:spPr>
        <a:xfrm>
          <a:off x="9913620" y="14100810"/>
          <a:ext cx="9525" cy="41338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583325</xdr:colOff>
      <xdr:row>46</xdr:row>
      <xdr:rowOff>55016</xdr:rowOff>
    </xdr:from>
    <xdr:to>
      <xdr:col>16</xdr:col>
      <xdr:colOff>47625</xdr:colOff>
      <xdr:row>46</xdr:row>
      <xdr:rowOff>85725</xdr:rowOff>
    </xdr:to>
    <xdr:cxnSp>
      <xdr:nvCxnSpPr>
        <xdr:cNvPr id="81" name="Прямая со стрелкой 80"/>
        <xdr:cNvCxnSpPr>
          <a:endCxn id="33" idx="3"/>
        </xdr:cNvCxnSpPr>
      </xdr:nvCxnSpPr>
      <xdr:spPr>
        <a:xfrm flipH="1" flipV="1">
          <a:off x="3051810" y="8467090"/>
          <a:ext cx="6871335" cy="3111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46</xdr:row>
      <xdr:rowOff>55016</xdr:rowOff>
    </xdr:from>
    <xdr:to>
      <xdr:col>2</xdr:col>
      <xdr:colOff>28906</xdr:colOff>
      <xdr:row>46</xdr:row>
      <xdr:rowOff>57150</xdr:rowOff>
    </xdr:to>
    <xdr:cxnSp>
      <xdr:nvCxnSpPr>
        <xdr:cNvPr id="82" name="Прямая соединительная линия 81"/>
        <xdr:cNvCxnSpPr>
          <a:stCxn id="33" idx="1"/>
        </xdr:cNvCxnSpPr>
      </xdr:nvCxnSpPr>
      <xdr:spPr>
        <a:xfrm flipH="1">
          <a:off x="883920" y="8467090"/>
          <a:ext cx="379095" cy="25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</xdr:colOff>
      <xdr:row>12</xdr:row>
      <xdr:rowOff>133350</xdr:rowOff>
    </xdr:from>
    <xdr:to>
      <xdr:col>1</xdr:col>
      <xdr:colOff>276225</xdr:colOff>
      <xdr:row>46</xdr:row>
      <xdr:rowOff>47625</xdr:rowOff>
    </xdr:to>
    <xdr:cxnSp>
      <xdr:nvCxnSpPr>
        <xdr:cNvPr id="83" name="Прямая соединительная линия 82"/>
        <xdr:cNvCxnSpPr/>
      </xdr:nvCxnSpPr>
      <xdr:spPr>
        <a:xfrm flipV="1">
          <a:off x="845820" y="2327910"/>
          <a:ext cx="47625" cy="613219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12</xdr:row>
      <xdr:rowOff>142875</xdr:rowOff>
    </xdr:from>
    <xdr:to>
      <xdr:col>6</xdr:col>
      <xdr:colOff>142875</xdr:colOff>
      <xdr:row>12</xdr:row>
      <xdr:rowOff>171450</xdr:rowOff>
    </xdr:to>
    <xdr:cxnSp>
      <xdr:nvCxnSpPr>
        <xdr:cNvPr id="84" name="Прямая со стрелкой 83"/>
        <xdr:cNvCxnSpPr/>
      </xdr:nvCxnSpPr>
      <xdr:spPr>
        <a:xfrm>
          <a:off x="883920" y="2337435"/>
          <a:ext cx="2962275" cy="285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74</xdr:row>
      <xdr:rowOff>66675</xdr:rowOff>
    </xdr:from>
    <xdr:to>
      <xdr:col>11</xdr:col>
      <xdr:colOff>28575</xdr:colOff>
      <xdr:row>78</xdr:row>
      <xdr:rowOff>47625</xdr:rowOff>
    </xdr:to>
    <xdr:cxnSp>
      <xdr:nvCxnSpPr>
        <xdr:cNvPr id="85" name="Прямая со стрелкой 84"/>
        <xdr:cNvCxnSpPr>
          <a:stCxn id="73" idx="2"/>
        </xdr:cNvCxnSpPr>
      </xdr:nvCxnSpPr>
      <xdr:spPr>
        <a:xfrm>
          <a:off x="6817995" y="13599795"/>
          <a:ext cx="0" cy="7124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7</xdr:row>
      <xdr:rowOff>0</xdr:rowOff>
    </xdr:from>
    <xdr:to>
      <xdr:col>0</xdr:col>
      <xdr:colOff>357187</xdr:colOff>
      <xdr:row>98</xdr:row>
      <xdr:rowOff>0</xdr:rowOff>
    </xdr:to>
    <xdr:cxnSp>
      <xdr:nvCxnSpPr>
        <xdr:cNvPr id="86" name="Прямая соединительная линия 85"/>
        <xdr:cNvCxnSpPr/>
      </xdr:nvCxnSpPr>
      <xdr:spPr>
        <a:xfrm>
          <a:off x="333375" y="1280160"/>
          <a:ext cx="23495" cy="1664208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98</xdr:row>
      <xdr:rowOff>47625</xdr:rowOff>
    </xdr:from>
    <xdr:to>
      <xdr:col>16</xdr:col>
      <xdr:colOff>81643</xdr:colOff>
      <xdr:row>98</xdr:row>
      <xdr:rowOff>81643</xdr:rowOff>
    </xdr:to>
    <xdr:cxnSp>
      <xdr:nvCxnSpPr>
        <xdr:cNvPr id="87" name="Прямая соединительная линия 86"/>
        <xdr:cNvCxnSpPr/>
      </xdr:nvCxnSpPr>
      <xdr:spPr>
        <a:xfrm>
          <a:off x="333375" y="17969865"/>
          <a:ext cx="9623425" cy="3365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68036</xdr:colOff>
      <xdr:row>93</xdr:row>
      <xdr:rowOff>146957</xdr:rowOff>
    </xdr:from>
    <xdr:to>
      <xdr:col>16</xdr:col>
      <xdr:colOff>84365</xdr:colOff>
      <xdr:row>98</xdr:row>
      <xdr:rowOff>27214</xdr:rowOff>
    </xdr:to>
    <xdr:cxnSp>
      <xdr:nvCxnSpPr>
        <xdr:cNvPr id="88" name="Прямая соединительная линия 87"/>
        <xdr:cNvCxnSpPr/>
      </xdr:nvCxnSpPr>
      <xdr:spPr>
        <a:xfrm flipV="1">
          <a:off x="9943465" y="17154525"/>
          <a:ext cx="15875" cy="79438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357187</xdr:colOff>
      <xdr:row>6</xdr:row>
      <xdr:rowOff>142875</xdr:rowOff>
    </xdr:from>
    <xdr:to>
      <xdr:col>6</xdr:col>
      <xdr:colOff>304800</xdr:colOff>
      <xdr:row>7</xdr:row>
      <xdr:rowOff>4763</xdr:rowOff>
    </xdr:to>
    <xdr:cxnSp>
      <xdr:nvCxnSpPr>
        <xdr:cNvPr id="89" name="Прямая со стрелкой 88"/>
        <xdr:cNvCxnSpPr>
          <a:endCxn id="5" idx="1"/>
        </xdr:cNvCxnSpPr>
      </xdr:nvCxnSpPr>
      <xdr:spPr>
        <a:xfrm>
          <a:off x="356870" y="1240155"/>
          <a:ext cx="3651250" cy="444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274864</xdr:colOff>
      <xdr:row>93</xdr:row>
      <xdr:rowOff>122464</xdr:rowOff>
    </xdr:from>
    <xdr:to>
      <xdr:col>9</xdr:col>
      <xdr:colOff>291193</xdr:colOff>
      <xdr:row>98</xdr:row>
      <xdr:rowOff>2721</xdr:rowOff>
    </xdr:to>
    <xdr:cxnSp>
      <xdr:nvCxnSpPr>
        <xdr:cNvPr id="90" name="Прямая соединительная линия 89"/>
        <xdr:cNvCxnSpPr/>
      </xdr:nvCxnSpPr>
      <xdr:spPr>
        <a:xfrm flipV="1">
          <a:off x="5829300" y="17129760"/>
          <a:ext cx="16510" cy="7950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79177\Desktop\&#1056;&#1072;&#1073;&#1086;&#1095;&#1080;&#1077;%20&#1092;&#1072;&#1081;&#1083;&#1099;\&#1060;&#1072;&#1081;&#1083;&#1099;%20&#1076;&#1083;&#1103;%20&#1079;&#1072;&#1075;&#1088;&#1091;&#1079;&#1082;&#1080;\&#1053;&#1058;&#1062;&#1041;\&#1040;&#1082;&#1090;%20&#1080;%20&#1072;&#1083;&#1075;&#1086;&#1088;&#1080;&#1090;&#1084;%20&#1053;&#1058;&#1062;&#1041;%20&#1085;&#1072;%20&#1060;&#1048;&#1058;-&#1090;&#1077;&#1089;&#1090;%20&#1074;&#1077;&#1088;&#1077;&#1081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кт+расчет"/>
      <sheetName val="Алгоритм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a:spPr>
      <a:bodyPr vertOverflow="clip" horzOverflow="clip" rtlCol="0" anchor="t"/>
      <a:lstStyle>
        <a:defPPr algn="l">
          <a:defRPr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rtman.pro/useful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1"/>
  <dimension ref="A1:AH624"/>
  <sheetViews>
    <sheetView tabSelected="1" zoomScale="85" zoomScaleNormal="85" workbookViewId="0">
      <selection activeCell="I16" sqref="I16"/>
    </sheetView>
  </sheetViews>
  <sheetFormatPr defaultColWidth="9" defaultRowHeight="14.4"/>
  <cols>
    <col min="1" max="2" width="9.13888888888889" style="75"/>
    <col min="3" max="3" width="12.8518518518519" style="75" customWidth="1"/>
    <col min="4" max="4" width="5.13888888888889" style="75" customWidth="1"/>
    <col min="5" max="7" width="8.71296296296296" style="75" customWidth="1"/>
    <col min="8" max="8" width="5.42592592592593" style="75" customWidth="1"/>
    <col min="9" max="11" width="9.13888888888889" style="75"/>
    <col min="12" max="12" width="24.4259259259259" style="74" customWidth="1"/>
    <col min="13" max="13" width="23.287037037037" style="75" customWidth="1"/>
    <col min="14" max="19" width="20.287037037037" style="75" customWidth="1"/>
    <col min="20" max="25" width="13.4259259259259" style="75" customWidth="1"/>
    <col min="26" max="26" width="23.8518518518519" style="75" customWidth="1"/>
    <col min="27" max="27" width="9.13888888888889" style="75"/>
    <col min="28" max="28" width="25.5740740740741" style="75" customWidth="1"/>
    <col min="29" max="29" width="16.712962962963" style="75" customWidth="1"/>
    <col min="30" max="30" width="9.13888888888889" style="75" customWidth="1"/>
    <col min="31" max="16384" width="9.13888888888889" style="75"/>
  </cols>
  <sheetData>
    <row r="1" spans="1:34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82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1:3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82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1:34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82"/>
      <c r="M3" s="76"/>
      <c r="N3" s="76"/>
      <c r="O3" s="76"/>
      <c r="P3" s="83" t="s">
        <v>0</v>
      </c>
      <c r="Q3" s="84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</row>
    <row r="4" spans="1:34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82"/>
      <c r="M4" s="76"/>
      <c r="N4" s="76"/>
      <c r="O4" s="76"/>
      <c r="P4" s="84"/>
      <c r="Q4" s="84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</row>
    <row r="5" spans="1:3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82"/>
      <c r="M5" s="76"/>
      <c r="N5" s="76"/>
      <c r="O5" s="76"/>
      <c r="P5" s="84"/>
      <c r="Q5" s="84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</row>
    <row r="6" spans="1:34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82"/>
      <c r="M6" s="76"/>
      <c r="N6" s="76"/>
      <c r="O6" s="76"/>
      <c r="P6" s="84"/>
      <c r="Q6" s="84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</row>
    <row r="7" spans="1:34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82"/>
      <c r="M7" s="76"/>
      <c r="N7" s="76"/>
      <c r="O7" s="76"/>
      <c r="P7" s="84"/>
      <c r="Q7" s="84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</row>
    <row r="8" spans="1:34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82"/>
      <c r="M8" s="76"/>
      <c r="N8" s="76"/>
      <c r="O8" s="76"/>
      <c r="P8" s="84"/>
      <c r="Q8" s="84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</row>
    <row r="9" s="74" customFormat="1" ht="29.25" customHeight="1" spans="1:34">
      <c r="A9" s="77" t="s">
        <v>1</v>
      </c>
      <c r="B9" s="77"/>
      <c r="C9" s="77"/>
      <c r="D9" s="77"/>
      <c r="E9" s="77" t="s">
        <v>2</v>
      </c>
      <c r="F9" s="77"/>
      <c r="G9" s="77"/>
      <c r="H9" s="77"/>
      <c r="I9" s="77" t="s">
        <v>3</v>
      </c>
      <c r="J9" s="77"/>
      <c r="K9" s="77"/>
      <c r="L9" s="77"/>
      <c r="M9" s="77"/>
      <c r="N9" s="77"/>
      <c r="O9" s="77"/>
      <c r="P9" s="84"/>
      <c r="Q9" s="84"/>
      <c r="R9" s="77"/>
      <c r="S9" s="77"/>
      <c r="T9" s="77"/>
      <c r="U9" s="77"/>
      <c r="V9" s="77"/>
      <c r="W9" s="77"/>
      <c r="X9" s="77"/>
      <c r="Y9" s="82"/>
      <c r="Z9" s="82"/>
      <c r="AA9" s="82"/>
      <c r="AB9" s="82"/>
      <c r="AC9" s="82"/>
      <c r="AD9" s="82"/>
      <c r="AE9" s="82"/>
      <c r="AF9" s="82"/>
      <c r="AG9" s="82"/>
      <c r="AH9" s="82"/>
    </row>
    <row r="10" s="74" customFormat="1" ht="51" customHeight="1" spans="1:34">
      <c r="A10" s="78" t="s">
        <v>4</v>
      </c>
      <c r="B10" s="78" t="s">
        <v>5</v>
      </c>
      <c r="C10" s="78" t="s">
        <v>6</v>
      </c>
      <c r="D10" s="78"/>
      <c r="E10" s="78" t="s">
        <v>7</v>
      </c>
      <c r="F10" s="78" t="s">
        <v>4</v>
      </c>
      <c r="G10" s="78" t="s">
        <v>5</v>
      </c>
      <c r="H10" s="78"/>
      <c r="I10" s="78" t="s">
        <v>8</v>
      </c>
      <c r="J10" s="78" t="s">
        <v>4</v>
      </c>
      <c r="K10" s="78" t="s">
        <v>5</v>
      </c>
      <c r="L10" s="85" t="s">
        <v>9</v>
      </c>
      <c r="M10" s="85" t="s">
        <v>10</v>
      </c>
      <c r="N10" s="85" t="s">
        <v>11</v>
      </c>
      <c r="O10" s="77" t="s">
        <v>12</v>
      </c>
      <c r="P10" s="77"/>
      <c r="Q10" s="77"/>
      <c r="R10" s="77"/>
      <c r="S10" s="77"/>
      <c r="T10" s="77"/>
      <c r="U10" s="77"/>
      <c r="V10" s="77"/>
      <c r="W10" s="77"/>
      <c r="X10" s="77"/>
      <c r="Y10" s="82"/>
      <c r="Z10" s="82"/>
      <c r="AA10" s="82"/>
      <c r="AB10" s="82"/>
      <c r="AC10" s="82"/>
      <c r="AD10" s="82"/>
      <c r="AE10" s="82"/>
      <c r="AF10" s="82"/>
      <c r="AG10" s="82"/>
      <c r="AH10" s="82"/>
    </row>
    <row r="11" spans="1:34">
      <c r="A11" s="79">
        <v>0</v>
      </c>
      <c r="B11" s="79">
        <v>10</v>
      </c>
      <c r="C11" s="79">
        <f>B11-A11</f>
        <v>10</v>
      </c>
      <c r="D11" s="79"/>
      <c r="E11" s="79">
        <f>A11*G11</f>
        <v>0</v>
      </c>
      <c r="F11" s="80">
        <v>0</v>
      </c>
      <c r="G11" s="80">
        <v>0.01</v>
      </c>
      <c r="H11" s="81"/>
      <c r="I11" s="79">
        <v>0</v>
      </c>
      <c r="J11" s="80" t="s">
        <v>13</v>
      </c>
      <c r="K11" s="80">
        <v>0.0145</v>
      </c>
      <c r="L11" s="86">
        <f>(9.81*A11*'2 Расчеты'!$D$7)/1000000</f>
        <v>0</v>
      </c>
      <c r="M11" s="86">
        <f>(9.81*A11*'2 Расчеты'!$D$9)/1000000</f>
        <v>0</v>
      </c>
      <c r="N11" s="87">
        <f>L11+'2 Расчеты'!$F$14</f>
        <v>3.29616</v>
      </c>
      <c r="O11" s="88" t="e">
        <f>N11/(9.81*A11)*1000000</f>
        <v>#DIV/0!</v>
      </c>
      <c r="P11" s="88"/>
      <c r="Q11" s="88"/>
      <c r="R11" s="88"/>
      <c r="S11" s="88"/>
      <c r="T11" s="88"/>
      <c r="U11" s="88"/>
      <c r="V11" s="88"/>
      <c r="W11" s="90"/>
      <c r="X11" s="90"/>
      <c r="Y11" s="76"/>
      <c r="Z11" s="76"/>
      <c r="AA11" s="76"/>
      <c r="AB11" s="76"/>
      <c r="AC11" s="76"/>
      <c r="AD11" s="76"/>
      <c r="AE11" s="76"/>
      <c r="AF11" s="76"/>
      <c r="AG11" s="76"/>
      <c r="AH11" s="76"/>
    </row>
    <row r="12" ht="16.5" customHeight="1" spans="1:34">
      <c r="A12" s="79">
        <v>10</v>
      </c>
      <c r="B12" s="79">
        <v>98</v>
      </c>
      <c r="C12" s="79">
        <f>B12-A12</f>
        <v>88</v>
      </c>
      <c r="D12" s="79"/>
      <c r="E12" s="79">
        <f t="shared" ref="E12:E54" si="0">A12*G12</f>
        <v>0.1</v>
      </c>
      <c r="F12" s="80">
        <v>0.01</v>
      </c>
      <c r="G12" s="80" t="s">
        <v>14</v>
      </c>
      <c r="H12" s="81"/>
      <c r="I12" s="79">
        <v>0.15</v>
      </c>
      <c r="J12" s="80">
        <v>0.0145</v>
      </c>
      <c r="K12" s="80">
        <v>0.0153</v>
      </c>
      <c r="L12" s="86">
        <f>(9.81*A12*'2 Расчеты'!$D$7)/1000000</f>
        <v>0.116739</v>
      </c>
      <c r="M12" s="86">
        <f>(9.81*A12*'2 Расчеты'!$D$9)/1000000</f>
        <v>0.124587</v>
      </c>
      <c r="N12" s="87">
        <f>L12+'2 Расчеты'!$F$14</f>
        <v>3.412899</v>
      </c>
      <c r="O12" s="89">
        <f t="shared" ref="O12:O54" si="1">N12/(9.81*A12)*1000000</f>
        <v>34790</v>
      </c>
      <c r="P12" s="88"/>
      <c r="Q12" s="88"/>
      <c r="R12" s="88"/>
      <c r="S12" s="88"/>
      <c r="T12" s="88"/>
      <c r="U12" s="88"/>
      <c r="V12" s="88"/>
      <c r="W12" s="90"/>
      <c r="X12" s="90"/>
      <c r="Y12" s="76"/>
      <c r="Z12" s="76"/>
      <c r="AA12" s="76"/>
      <c r="AB12" s="76"/>
      <c r="AC12" s="76"/>
      <c r="AD12" s="76"/>
      <c r="AE12" s="76"/>
      <c r="AF12" s="76"/>
      <c r="AG12" s="76"/>
      <c r="AH12" s="76"/>
    </row>
    <row r="13" ht="16.5" customHeight="1" spans="1:34">
      <c r="A13" s="79">
        <v>98</v>
      </c>
      <c r="B13" s="79">
        <v>160</v>
      </c>
      <c r="C13" s="79">
        <f>B13-A13</f>
        <v>62</v>
      </c>
      <c r="D13" s="79"/>
      <c r="E13" s="79">
        <f t="shared" si="0"/>
        <v>0.98</v>
      </c>
      <c r="F13" s="80">
        <v>0.01</v>
      </c>
      <c r="G13" s="80">
        <v>0.01</v>
      </c>
      <c r="H13" s="81"/>
      <c r="I13" s="79">
        <v>1.7</v>
      </c>
      <c r="J13" s="80">
        <v>0.0153</v>
      </c>
      <c r="K13" s="80">
        <v>0.0174</v>
      </c>
      <c r="L13" s="86">
        <f>(9.81*A13*'2 Расчеты'!$D$7)/1000000</f>
        <v>1.1440422</v>
      </c>
      <c r="M13" s="86">
        <f>(9.81*A13*'2 Расчеты'!$D$9)/1000000</f>
        <v>1.2209526</v>
      </c>
      <c r="N13" s="87">
        <f>L13+'2 Расчеты'!$F$14</f>
        <v>4.4402022</v>
      </c>
      <c r="O13" s="89">
        <f t="shared" si="1"/>
        <v>4618.57142857143</v>
      </c>
      <c r="P13" s="88"/>
      <c r="Q13" s="88"/>
      <c r="R13" s="88"/>
      <c r="S13" s="88"/>
      <c r="T13" s="88"/>
      <c r="U13" s="88"/>
      <c r="V13" s="88"/>
      <c r="W13" s="90"/>
      <c r="X13" s="90"/>
      <c r="Y13" s="76"/>
      <c r="Z13" s="76"/>
      <c r="AA13" s="76"/>
      <c r="AB13" s="76"/>
      <c r="AC13" s="76"/>
      <c r="AD13" s="76"/>
      <c r="AE13" s="76"/>
      <c r="AF13" s="76"/>
      <c r="AG13" s="76"/>
      <c r="AH13" s="76"/>
    </row>
    <row r="14" spans="1:34">
      <c r="A14" s="79">
        <v>160</v>
      </c>
      <c r="B14" s="79">
        <v>263</v>
      </c>
      <c r="C14" s="79">
        <f t="shared" ref="C14:C54" si="2">B14-A14</f>
        <v>103</v>
      </c>
      <c r="D14" s="79"/>
      <c r="E14" s="79">
        <f t="shared" si="0"/>
        <v>1.6</v>
      </c>
      <c r="F14" s="80">
        <v>0.01</v>
      </c>
      <c r="G14" s="80">
        <v>0.01</v>
      </c>
      <c r="H14" s="81"/>
      <c r="I14" s="79">
        <v>2.78</v>
      </c>
      <c r="J14" s="80">
        <v>0.0174</v>
      </c>
      <c r="K14" s="80">
        <v>0.0174</v>
      </c>
      <c r="L14" s="86">
        <f>(9.81*A14*'2 Расчеты'!$D$7)/1000000</f>
        <v>1.867824</v>
      </c>
      <c r="M14" s="86">
        <f>(9.81*A14*'2 Расчеты'!$D$9)/1000000</f>
        <v>1.993392</v>
      </c>
      <c r="N14" s="87">
        <f>L14+'2 Расчеты'!$F$14</f>
        <v>5.163984</v>
      </c>
      <c r="O14" s="89">
        <f t="shared" si="1"/>
        <v>3290</v>
      </c>
      <c r="P14" s="88"/>
      <c r="Q14" s="88"/>
      <c r="R14" s="88"/>
      <c r="S14" s="88"/>
      <c r="T14" s="88"/>
      <c r="U14" s="88"/>
      <c r="V14" s="88"/>
      <c r="W14" s="90"/>
      <c r="X14" s="90"/>
      <c r="Y14" s="76"/>
      <c r="Z14" s="76"/>
      <c r="AA14" s="76"/>
      <c r="AB14" s="76"/>
      <c r="AC14" s="76"/>
      <c r="AD14" s="76"/>
      <c r="AE14" s="76"/>
      <c r="AF14" s="76"/>
      <c r="AG14" s="76"/>
      <c r="AH14" s="76"/>
    </row>
    <row r="15" ht="20.25" customHeight="1" spans="1:34">
      <c r="A15" s="79">
        <v>263</v>
      </c>
      <c r="B15" s="79">
        <v>443</v>
      </c>
      <c r="C15" s="79">
        <f t="shared" si="2"/>
        <v>180</v>
      </c>
      <c r="D15" s="79"/>
      <c r="E15" s="79">
        <f t="shared" si="0"/>
        <v>2.63</v>
      </c>
      <c r="F15" s="80">
        <v>0.01</v>
      </c>
      <c r="G15" s="80">
        <v>0.01</v>
      </c>
      <c r="H15" s="81"/>
      <c r="I15" s="79">
        <v>4.58</v>
      </c>
      <c r="J15" s="80">
        <v>0.0174</v>
      </c>
      <c r="K15" s="80">
        <v>0.0174</v>
      </c>
      <c r="L15" s="86">
        <f>(9.81*A15*'2 Расчеты'!$D$7)/1000000</f>
        <v>3.0702357</v>
      </c>
      <c r="M15" s="86">
        <f>(9.81*A15*'2 Расчеты'!$D$9)/1000000</f>
        <v>3.2766381</v>
      </c>
      <c r="N15" s="87">
        <f>L15+'2 Расчеты'!$F$14</f>
        <v>6.3663957</v>
      </c>
      <c r="O15" s="89">
        <f t="shared" si="1"/>
        <v>2467.56653992395</v>
      </c>
      <c r="P15" s="88"/>
      <c r="Q15" s="88"/>
      <c r="R15" s="88"/>
      <c r="S15" s="88"/>
      <c r="T15" s="88"/>
      <c r="U15" s="88"/>
      <c r="V15" s="88"/>
      <c r="W15" s="90"/>
      <c r="X15" s="90"/>
      <c r="Y15" s="76"/>
      <c r="Z15" s="76"/>
      <c r="AA15" s="76"/>
      <c r="AB15" s="76"/>
      <c r="AC15" s="76"/>
      <c r="AD15" s="76"/>
      <c r="AE15" s="76"/>
      <c r="AF15" s="76"/>
      <c r="AG15" s="76"/>
      <c r="AH15" s="76"/>
    </row>
    <row r="16" ht="20.25" customHeight="1" spans="1:34">
      <c r="A16" s="79">
        <v>443</v>
      </c>
      <c r="B16" s="79">
        <v>598</v>
      </c>
      <c r="C16" s="79">
        <f t="shared" si="2"/>
        <v>155</v>
      </c>
      <c r="D16" s="79"/>
      <c r="E16" s="79">
        <f t="shared" si="0"/>
        <v>4.43</v>
      </c>
      <c r="F16" s="80">
        <v>0.01</v>
      </c>
      <c r="G16" s="80">
        <v>0.01</v>
      </c>
      <c r="H16" s="81"/>
      <c r="I16" s="79">
        <v>7.71</v>
      </c>
      <c r="J16" s="80">
        <v>0.0174</v>
      </c>
      <c r="K16" s="80">
        <v>0.0174</v>
      </c>
      <c r="L16" s="86">
        <f>(9.81*A16*'2 Расчеты'!$D$7)/1000000</f>
        <v>5.1715377</v>
      </c>
      <c r="M16" s="86">
        <f>(9.81*A16*'2 Расчеты'!$D$9)/1000000</f>
        <v>5.5192041</v>
      </c>
      <c r="N16" s="87">
        <f>L16+'2 Расчеты'!$F$14</f>
        <v>8.4676977</v>
      </c>
      <c r="O16" s="89">
        <f t="shared" si="1"/>
        <v>1948.46501128668</v>
      </c>
      <c r="P16" s="88"/>
      <c r="Q16" s="88"/>
      <c r="R16" s="88"/>
      <c r="S16" s="88"/>
      <c r="T16" s="88"/>
      <c r="U16" s="88"/>
      <c r="V16" s="88"/>
      <c r="W16" s="90"/>
      <c r="X16" s="90"/>
      <c r="Y16" s="76"/>
      <c r="Z16" s="76"/>
      <c r="AA16" s="76"/>
      <c r="AB16" s="76"/>
      <c r="AC16" s="76"/>
      <c r="AD16" s="76"/>
      <c r="AE16" s="76"/>
      <c r="AF16" s="76"/>
      <c r="AG16" s="76"/>
      <c r="AH16" s="76"/>
    </row>
    <row r="17" spans="1:34">
      <c r="A17" s="79">
        <v>598</v>
      </c>
      <c r="B17" s="79">
        <v>720</v>
      </c>
      <c r="C17" s="79">
        <f t="shared" si="2"/>
        <v>122</v>
      </c>
      <c r="D17" s="79"/>
      <c r="E17" s="79">
        <f t="shared" si="0"/>
        <v>5.98</v>
      </c>
      <c r="F17" s="80">
        <v>0.01</v>
      </c>
      <c r="G17" s="80">
        <v>0.01</v>
      </c>
      <c r="H17" s="81"/>
      <c r="I17" s="79">
        <v>8.31</v>
      </c>
      <c r="J17" s="80">
        <v>0.0174</v>
      </c>
      <c r="K17" s="80">
        <v>0.0139</v>
      </c>
      <c r="L17" s="86">
        <f>(9.81*A17*'2 Расчеты'!$D$7)/1000000</f>
        <v>6.9809922</v>
      </c>
      <c r="M17" s="86">
        <f>(9.81*A17*'2 Расчеты'!$D$9)/1000000</f>
        <v>7.4503026</v>
      </c>
      <c r="N17" s="87">
        <f>L17+'2 Расчеты'!$F$14</f>
        <v>10.2771522</v>
      </c>
      <c r="O17" s="89">
        <f t="shared" si="1"/>
        <v>1751.872909699</v>
      </c>
      <c r="P17" s="88"/>
      <c r="Q17" s="88"/>
      <c r="R17" s="88"/>
      <c r="S17" s="88"/>
      <c r="T17" s="88"/>
      <c r="U17" s="88"/>
      <c r="V17" s="88"/>
      <c r="W17" s="90"/>
      <c r="X17" s="90"/>
      <c r="Y17" s="76"/>
      <c r="Z17" s="76"/>
      <c r="AA17" s="76"/>
      <c r="AB17" s="76"/>
      <c r="AC17" s="76"/>
      <c r="AD17" s="76"/>
      <c r="AE17" s="76"/>
      <c r="AF17" s="76"/>
      <c r="AG17" s="76"/>
      <c r="AH17" s="76"/>
    </row>
    <row r="18" spans="1:34">
      <c r="A18" s="79">
        <v>720</v>
      </c>
      <c r="B18" s="79">
        <v>940</v>
      </c>
      <c r="C18" s="79">
        <f t="shared" si="2"/>
        <v>220</v>
      </c>
      <c r="D18" s="79"/>
      <c r="E18" s="79">
        <f t="shared" si="0"/>
        <v>7.2</v>
      </c>
      <c r="F18" s="80">
        <v>0.01</v>
      </c>
      <c r="G18" s="80">
        <v>0.01</v>
      </c>
      <c r="H18" s="81"/>
      <c r="I18" s="79">
        <v>13.32</v>
      </c>
      <c r="J18" s="80">
        <v>0.0139</v>
      </c>
      <c r="K18" s="80">
        <v>0.0185</v>
      </c>
      <c r="L18" s="86">
        <f>(9.81*A18*'2 Расчеты'!$D$7)/1000000</f>
        <v>8.405208</v>
      </c>
      <c r="M18" s="86">
        <f>(9.81*A18*'2 Расчеты'!$D$9)/1000000</f>
        <v>8.970264</v>
      </c>
      <c r="N18" s="87">
        <f>L18+'2 Расчеты'!$F$14</f>
        <v>11.701368</v>
      </c>
      <c r="O18" s="89">
        <f t="shared" si="1"/>
        <v>1656.66666666667</v>
      </c>
      <c r="P18" s="88"/>
      <c r="Q18" s="88"/>
      <c r="R18" s="88"/>
      <c r="S18" s="88"/>
      <c r="T18" s="88"/>
      <c r="U18" s="88"/>
      <c r="V18" s="88"/>
      <c r="W18" s="90"/>
      <c r="X18" s="90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1:34">
      <c r="A19" s="79">
        <v>940</v>
      </c>
      <c r="B19" s="79">
        <v>1095</v>
      </c>
      <c r="C19" s="79">
        <f t="shared" si="2"/>
        <v>155</v>
      </c>
      <c r="D19" s="79"/>
      <c r="E19" s="79">
        <f t="shared" si="0"/>
        <v>9.4</v>
      </c>
      <c r="F19" s="80">
        <v>0.01</v>
      </c>
      <c r="G19" s="80">
        <v>0.01</v>
      </c>
      <c r="H19" s="81"/>
      <c r="I19" s="79">
        <v>17.39</v>
      </c>
      <c r="J19" s="80">
        <v>0.0185</v>
      </c>
      <c r="K19" s="80">
        <v>0.0185</v>
      </c>
      <c r="L19" s="86">
        <f>(9.81*A19*'2 Расчеты'!$D$7)/1000000</f>
        <v>10.973466</v>
      </c>
      <c r="M19" s="86">
        <f>(9.81*A19*'2 Расчеты'!$D$9)/1000000</f>
        <v>11.711178</v>
      </c>
      <c r="N19" s="87">
        <f>L19+'2 Расчеты'!$F$14</f>
        <v>14.269626</v>
      </c>
      <c r="O19" s="89">
        <f t="shared" si="1"/>
        <v>1547.44680851064</v>
      </c>
      <c r="P19" s="88"/>
      <c r="Q19" s="88"/>
      <c r="R19" s="88"/>
      <c r="S19" s="88"/>
      <c r="T19" s="88"/>
      <c r="U19" s="88"/>
      <c r="V19" s="88"/>
      <c r="W19" s="90"/>
      <c r="X19" s="90"/>
      <c r="Y19" s="76"/>
      <c r="Z19" s="76"/>
      <c r="AA19" s="76"/>
      <c r="AB19" s="76"/>
      <c r="AC19" s="76"/>
      <c r="AD19" s="76"/>
      <c r="AE19" s="76"/>
      <c r="AF19" s="76"/>
      <c r="AG19" s="76"/>
      <c r="AH19" s="76"/>
    </row>
    <row r="20" spans="1:34">
      <c r="A20" s="79">
        <v>1095</v>
      </c>
      <c r="B20" s="79">
        <v>1157</v>
      </c>
      <c r="C20" s="79">
        <f t="shared" si="2"/>
        <v>62</v>
      </c>
      <c r="D20" s="79"/>
      <c r="E20" s="79">
        <f t="shared" si="0"/>
        <v>10.95</v>
      </c>
      <c r="F20" s="80">
        <v>0.01</v>
      </c>
      <c r="G20" s="80">
        <v>0.01</v>
      </c>
      <c r="H20" s="81"/>
      <c r="I20" s="79">
        <v>20.26</v>
      </c>
      <c r="J20" s="80">
        <v>0.0185</v>
      </c>
      <c r="K20" s="80">
        <v>0.0185</v>
      </c>
      <c r="L20" s="86">
        <f>(9.81*A20*'2 Расчеты'!$D$7)/1000000</f>
        <v>12.7829205</v>
      </c>
      <c r="M20" s="86">
        <f>(9.81*A20*'2 Расчеты'!$D$9)/1000000</f>
        <v>13.6422765</v>
      </c>
      <c r="N20" s="87">
        <f>L20+'2 Расчеты'!$F$14</f>
        <v>16.0790805</v>
      </c>
      <c r="O20" s="89">
        <f t="shared" si="1"/>
        <v>1496.84931506849</v>
      </c>
      <c r="P20" s="88"/>
      <c r="Q20" s="88"/>
      <c r="R20" s="88"/>
      <c r="S20" s="88"/>
      <c r="T20" s="88"/>
      <c r="U20" s="88"/>
      <c r="V20" s="88"/>
      <c r="W20" s="90"/>
      <c r="X20" s="90"/>
      <c r="Y20" s="76"/>
      <c r="Z20" s="76"/>
      <c r="AA20" s="76"/>
      <c r="AB20" s="76"/>
      <c r="AC20" s="76"/>
      <c r="AD20" s="76"/>
      <c r="AE20" s="76"/>
      <c r="AF20" s="76"/>
      <c r="AG20" s="76"/>
      <c r="AH20" s="76"/>
    </row>
    <row r="21" spans="1:34">
      <c r="A21" s="79">
        <v>1157</v>
      </c>
      <c r="B21" s="79">
        <v>1240</v>
      </c>
      <c r="C21" s="79">
        <f t="shared" si="2"/>
        <v>83</v>
      </c>
      <c r="D21" s="79"/>
      <c r="E21" s="79">
        <f t="shared" si="0"/>
        <v>11.57</v>
      </c>
      <c r="F21" s="80">
        <v>0.01</v>
      </c>
      <c r="G21" s="80">
        <v>0.01</v>
      </c>
      <c r="H21" s="81"/>
      <c r="I21" s="79">
        <v>20.37</v>
      </c>
      <c r="J21" s="80">
        <v>0.0185</v>
      </c>
      <c r="K21" s="80">
        <v>0.0176</v>
      </c>
      <c r="L21" s="86">
        <f>(9.81*A21*'2 Расчеты'!$D$7)/1000000</f>
        <v>13.5067023</v>
      </c>
      <c r="M21" s="86">
        <f>(9.81*A21*'2 Расчеты'!$D$9)/1000000</f>
        <v>14.4147159</v>
      </c>
      <c r="N21" s="87">
        <f>L21+'2 Расчеты'!$F$14</f>
        <v>16.8028623</v>
      </c>
      <c r="O21" s="89">
        <f t="shared" si="1"/>
        <v>1480.40622299049</v>
      </c>
      <c r="P21" s="88"/>
      <c r="Q21" s="88"/>
      <c r="R21" s="88"/>
      <c r="S21" s="88"/>
      <c r="T21" s="88"/>
      <c r="U21" s="88"/>
      <c r="V21" s="88"/>
      <c r="W21" s="90"/>
      <c r="X21" s="90"/>
      <c r="Y21" s="76"/>
      <c r="Z21" s="76"/>
      <c r="AA21" s="76"/>
      <c r="AB21" s="76"/>
      <c r="AC21" s="76"/>
      <c r="AD21" s="76"/>
      <c r="AE21" s="76"/>
      <c r="AF21" s="76"/>
      <c r="AG21" s="76"/>
      <c r="AH21" s="76"/>
    </row>
    <row r="22" spans="1:34">
      <c r="A22" s="79">
        <v>1240</v>
      </c>
      <c r="B22" s="79">
        <v>1350</v>
      </c>
      <c r="C22" s="79">
        <f t="shared" si="2"/>
        <v>110</v>
      </c>
      <c r="D22" s="79"/>
      <c r="E22" s="79">
        <f t="shared" si="0"/>
        <v>12.4</v>
      </c>
      <c r="F22" s="80">
        <v>0.01</v>
      </c>
      <c r="G22" s="80">
        <v>0.01</v>
      </c>
      <c r="H22" s="81"/>
      <c r="I22" s="79">
        <v>22.95</v>
      </c>
      <c r="J22" s="80">
        <v>0.0176</v>
      </c>
      <c r="K22" s="80">
        <v>0.0185</v>
      </c>
      <c r="L22" s="86">
        <f>(9.81*A22*'2 Расчеты'!$D$7)/1000000</f>
        <v>14.475636</v>
      </c>
      <c r="M22" s="86">
        <f>(9.81*A22*'2 Расчеты'!$D$9)/1000000</f>
        <v>15.448788</v>
      </c>
      <c r="N22" s="87">
        <f>L22+'2 Расчеты'!$F$14</f>
        <v>17.771796</v>
      </c>
      <c r="O22" s="89">
        <f t="shared" si="1"/>
        <v>1460.96774193548</v>
      </c>
      <c r="P22" s="88"/>
      <c r="Q22" s="88"/>
      <c r="R22" s="88"/>
      <c r="S22" s="88"/>
      <c r="T22" s="88"/>
      <c r="U22" s="88"/>
      <c r="V22" s="88"/>
      <c r="W22" s="90"/>
      <c r="X22" s="90"/>
      <c r="Y22" s="76"/>
      <c r="Z22" s="76"/>
      <c r="AA22" s="76"/>
      <c r="AB22" s="76"/>
      <c r="AC22" s="76"/>
      <c r="AD22" s="76"/>
      <c r="AE22" s="76"/>
      <c r="AF22" s="76"/>
      <c r="AG22" s="76"/>
      <c r="AH22" s="76"/>
    </row>
    <row r="23" spans="1:34">
      <c r="A23" s="79">
        <v>1350</v>
      </c>
      <c r="B23" s="79">
        <v>1537</v>
      </c>
      <c r="C23" s="79">
        <f t="shared" si="2"/>
        <v>187</v>
      </c>
      <c r="D23" s="79"/>
      <c r="E23" s="79">
        <f t="shared" si="0"/>
        <v>13.5</v>
      </c>
      <c r="F23" s="80">
        <v>0.01</v>
      </c>
      <c r="G23" s="80">
        <v>0.01</v>
      </c>
      <c r="H23" s="81"/>
      <c r="I23" s="79">
        <v>25.51</v>
      </c>
      <c r="J23" s="80">
        <v>0.0185</v>
      </c>
      <c r="K23" s="80">
        <v>0.0189</v>
      </c>
      <c r="L23" s="86">
        <f>(9.81*A23*'2 Расчеты'!$D$7)/1000000</f>
        <v>15.759765</v>
      </c>
      <c r="M23" s="86">
        <f>(9.81*A23*'2 Расчеты'!$D$9)/1000000</f>
        <v>16.819245</v>
      </c>
      <c r="N23" s="87">
        <f>L23+'2 Расчеты'!$F$14</f>
        <v>19.055925</v>
      </c>
      <c r="O23" s="89">
        <f t="shared" si="1"/>
        <v>1438.88888888889</v>
      </c>
      <c r="P23" s="88"/>
      <c r="Q23" s="88"/>
      <c r="R23" s="88"/>
      <c r="S23" s="88"/>
      <c r="T23" s="88"/>
      <c r="U23" s="88"/>
      <c r="V23" s="88"/>
      <c r="W23" s="90"/>
      <c r="X23" s="90"/>
      <c r="Y23" s="76"/>
      <c r="Z23" s="76"/>
      <c r="AA23" s="76"/>
      <c r="AB23" s="76"/>
      <c r="AC23" s="76"/>
      <c r="AD23" s="76"/>
      <c r="AE23" s="76"/>
      <c r="AF23" s="76"/>
      <c r="AG23" s="76"/>
      <c r="AH23" s="76"/>
    </row>
    <row r="24" spans="1:34">
      <c r="A24" s="79">
        <v>1537</v>
      </c>
      <c r="B24" s="79">
        <v>1560</v>
      </c>
      <c r="C24" s="79">
        <f t="shared" si="2"/>
        <v>23</v>
      </c>
      <c r="D24" s="79"/>
      <c r="E24" s="79">
        <f t="shared" si="0"/>
        <v>15.37</v>
      </c>
      <c r="F24" s="80">
        <v>0.01</v>
      </c>
      <c r="G24" s="80">
        <v>0.01</v>
      </c>
      <c r="H24" s="81"/>
      <c r="I24" s="79">
        <v>29.21</v>
      </c>
      <c r="J24" s="80">
        <v>0.0189</v>
      </c>
      <c r="K24" s="80">
        <v>0.019</v>
      </c>
      <c r="L24" s="86">
        <f>(9.81*A24*'2 Расчеты'!$D$7)/1000000</f>
        <v>17.9427843</v>
      </c>
      <c r="M24" s="86">
        <f>(9.81*A24*'2 Расчеты'!$D$9)/1000000</f>
        <v>19.1490219</v>
      </c>
      <c r="N24" s="87">
        <f>L24+'2 Расчеты'!$F$14</f>
        <v>21.2389443</v>
      </c>
      <c r="O24" s="89">
        <f t="shared" si="1"/>
        <v>1408.60767729343</v>
      </c>
      <c r="P24" s="88"/>
      <c r="Q24" s="88"/>
      <c r="R24" s="88"/>
      <c r="S24" s="88"/>
      <c r="T24" s="88"/>
      <c r="U24" s="88"/>
      <c r="V24" s="88"/>
      <c r="W24" s="90"/>
      <c r="X24" s="90"/>
      <c r="Y24" s="76"/>
      <c r="Z24" s="76"/>
      <c r="AA24" s="76"/>
      <c r="AB24" s="76"/>
      <c r="AC24" s="76"/>
      <c r="AD24" s="76"/>
      <c r="AE24" s="76"/>
      <c r="AF24" s="76"/>
      <c r="AG24" s="76"/>
      <c r="AH24" s="76"/>
    </row>
    <row r="25" spans="1:34">
      <c r="A25" s="79">
        <v>1560</v>
      </c>
      <c r="B25" s="79">
        <v>1720</v>
      </c>
      <c r="C25" s="79">
        <f t="shared" si="2"/>
        <v>160</v>
      </c>
      <c r="D25" s="79"/>
      <c r="E25" s="79">
        <f t="shared" si="0"/>
        <v>15.6</v>
      </c>
      <c r="F25" s="80">
        <v>0.01</v>
      </c>
      <c r="G25" s="80">
        <v>0.01</v>
      </c>
      <c r="H25" s="81"/>
      <c r="I25" s="79">
        <v>29.65</v>
      </c>
      <c r="J25" s="80">
        <v>0.019</v>
      </c>
      <c r="K25" s="80">
        <v>0.019</v>
      </c>
      <c r="L25" s="86">
        <f>(9.81*A25*'2 Расчеты'!$D$7)/1000000</f>
        <v>18.211284</v>
      </c>
      <c r="M25" s="86">
        <f>(9.81*A25*'2 Расчеты'!$D$9)/1000000</f>
        <v>19.435572</v>
      </c>
      <c r="N25" s="87">
        <f>L25+'2 Расчеты'!$F$14</f>
        <v>21.507444</v>
      </c>
      <c r="O25" s="89">
        <f t="shared" si="1"/>
        <v>1405.38461538462</v>
      </c>
      <c r="P25" s="88"/>
      <c r="Q25" s="88"/>
      <c r="R25" s="88"/>
      <c r="S25" s="88"/>
      <c r="T25" s="88"/>
      <c r="U25" s="88"/>
      <c r="V25" s="88"/>
      <c r="W25" s="90"/>
      <c r="X25" s="90"/>
      <c r="Y25" s="76"/>
      <c r="Z25" s="76"/>
      <c r="AA25" s="76"/>
      <c r="AB25" s="76"/>
      <c r="AC25" s="76"/>
      <c r="AD25" s="76"/>
      <c r="AE25" s="76"/>
      <c r="AF25" s="76"/>
      <c r="AG25" s="76"/>
      <c r="AH25" s="76"/>
    </row>
    <row r="26" spans="1:34">
      <c r="A26" s="79">
        <v>1720</v>
      </c>
      <c r="B26" s="79">
        <v>2660</v>
      </c>
      <c r="C26" s="79">
        <f t="shared" si="2"/>
        <v>940</v>
      </c>
      <c r="D26" s="79"/>
      <c r="E26" s="79">
        <f t="shared" si="0"/>
        <v>17.2</v>
      </c>
      <c r="F26" s="80">
        <v>0.01</v>
      </c>
      <c r="G26" s="80">
        <v>0.01</v>
      </c>
      <c r="H26" s="81"/>
      <c r="I26" s="79">
        <v>36.3</v>
      </c>
      <c r="J26" s="80">
        <v>0.0211</v>
      </c>
      <c r="K26" s="80">
        <v>0.0211</v>
      </c>
      <c r="L26" s="86">
        <f>(9.81*A26*'2 Расчеты'!$D$7)/1000000</f>
        <v>20.079108</v>
      </c>
      <c r="M26" s="86">
        <f>(9.81*A26*'2 Расчеты'!$D$9)/1000000</f>
        <v>21.428964</v>
      </c>
      <c r="N26" s="87">
        <f>L26+'2 Расчеты'!$F$14</f>
        <v>23.375268</v>
      </c>
      <c r="O26" s="89">
        <f t="shared" si="1"/>
        <v>1385.3488372093</v>
      </c>
      <c r="P26" s="88"/>
      <c r="Q26" s="88"/>
      <c r="R26" s="88"/>
      <c r="S26" s="88"/>
      <c r="T26" s="88"/>
      <c r="U26" s="88"/>
      <c r="V26" s="88"/>
      <c r="W26" s="90"/>
      <c r="X26" s="90"/>
      <c r="Y26" s="76"/>
      <c r="Z26" s="76"/>
      <c r="AA26" s="76"/>
      <c r="AB26" s="76"/>
      <c r="AC26" s="76"/>
      <c r="AD26" s="76"/>
      <c r="AE26" s="76"/>
      <c r="AF26" s="76"/>
      <c r="AG26" s="76"/>
      <c r="AH26" s="76"/>
    </row>
    <row r="27" spans="1:34">
      <c r="A27" s="79">
        <v>2660</v>
      </c>
      <c r="B27" s="79">
        <v>2680</v>
      </c>
      <c r="C27" s="79">
        <f t="shared" si="2"/>
        <v>20</v>
      </c>
      <c r="D27" s="79"/>
      <c r="E27" s="79">
        <f t="shared" si="0"/>
        <v>31.654</v>
      </c>
      <c r="F27" s="80">
        <v>0.0119</v>
      </c>
      <c r="G27" s="80">
        <v>0.0119</v>
      </c>
      <c r="H27" s="81"/>
      <c r="I27" s="79">
        <v>56.14</v>
      </c>
      <c r="J27" s="80">
        <v>0.0211</v>
      </c>
      <c r="K27" s="80">
        <v>0.0211</v>
      </c>
      <c r="L27" s="86">
        <f>(9.81*A27*'2 Расчеты'!$D$7)/1000000</f>
        <v>31.052574</v>
      </c>
      <c r="M27" s="86">
        <f>(9.81*A27*'2 Расчеты'!$D$9)/1000000</f>
        <v>33.140142</v>
      </c>
      <c r="N27" s="87">
        <f>L27+'2 Расчеты'!$F$14</f>
        <v>34.348734</v>
      </c>
      <c r="O27" s="89">
        <f t="shared" si="1"/>
        <v>1316.31578947368</v>
      </c>
      <c r="P27" s="88"/>
      <c r="Q27" s="88"/>
      <c r="R27" s="88"/>
      <c r="S27" s="88"/>
      <c r="T27" s="88"/>
      <c r="U27" s="88"/>
      <c r="V27" s="88"/>
      <c r="W27" s="90"/>
      <c r="X27" s="90"/>
      <c r="Y27" s="76"/>
      <c r="Z27" s="76"/>
      <c r="AA27" s="76"/>
      <c r="AB27" s="76"/>
      <c r="AC27" s="76"/>
      <c r="AD27" s="76"/>
      <c r="AE27" s="76"/>
      <c r="AF27" s="76"/>
      <c r="AG27" s="76"/>
      <c r="AH27" s="76"/>
    </row>
    <row r="28" spans="1:34">
      <c r="A28" s="79">
        <v>2680</v>
      </c>
      <c r="B28" s="79">
        <v>2805</v>
      </c>
      <c r="C28" s="79">
        <f t="shared" si="2"/>
        <v>125</v>
      </c>
      <c r="D28" s="79"/>
      <c r="E28" s="79">
        <f t="shared" si="0"/>
        <v>26.8</v>
      </c>
      <c r="F28" s="80">
        <v>0.01</v>
      </c>
      <c r="G28" s="80">
        <v>0.01</v>
      </c>
      <c r="H28" s="81"/>
      <c r="I28" s="79">
        <v>56.56</v>
      </c>
      <c r="J28" s="80">
        <v>0.0211</v>
      </c>
      <c r="K28" s="80">
        <v>0.0211</v>
      </c>
      <c r="L28" s="86">
        <f>(9.81*A28*'2 Расчеты'!$D$7)/1000000</f>
        <v>31.286052</v>
      </c>
      <c r="M28" s="86">
        <f>(9.81*A28*'2 Расчеты'!$D$9)/1000000</f>
        <v>33.389316</v>
      </c>
      <c r="N28" s="87">
        <f>L28+'2 Расчеты'!$F$14</f>
        <v>34.582212</v>
      </c>
      <c r="O28" s="89">
        <f t="shared" si="1"/>
        <v>1315.37313432836</v>
      </c>
      <c r="P28" s="88"/>
      <c r="Q28" s="88"/>
      <c r="R28" s="88"/>
      <c r="S28" s="88"/>
      <c r="T28" s="88"/>
      <c r="U28" s="88"/>
      <c r="V28" s="88"/>
      <c r="W28" s="90"/>
      <c r="X28" s="90"/>
      <c r="Y28" s="76"/>
      <c r="Z28" s="76"/>
      <c r="AA28" s="76"/>
      <c r="AB28" s="76"/>
      <c r="AC28" s="76"/>
      <c r="AD28" s="76"/>
      <c r="AE28" s="76"/>
      <c r="AF28" s="76"/>
      <c r="AG28" s="76"/>
      <c r="AH28" s="76"/>
    </row>
    <row r="29" spans="1:34">
      <c r="A29" s="79">
        <v>2805</v>
      </c>
      <c r="B29" s="79">
        <v>2870</v>
      </c>
      <c r="C29" s="79">
        <f t="shared" si="2"/>
        <v>65</v>
      </c>
      <c r="D29" s="79"/>
      <c r="E29" s="79">
        <f t="shared" si="0"/>
        <v>28.05</v>
      </c>
      <c r="F29" s="80">
        <v>0.01</v>
      </c>
      <c r="G29" s="80">
        <v>0.01</v>
      </c>
      <c r="H29" s="81"/>
      <c r="I29" s="79">
        <v>59.75</v>
      </c>
      <c r="J29" s="80">
        <v>0.0211</v>
      </c>
      <c r="K29" s="80">
        <v>0.0213</v>
      </c>
      <c r="L29" s="86">
        <f>(9.81*A29*'2 Расчеты'!$D$7)/1000000</f>
        <v>32.7452895</v>
      </c>
      <c r="M29" s="86">
        <f>(9.81*A29*'2 Расчеты'!$D$9)/1000000</f>
        <v>34.9466535</v>
      </c>
      <c r="N29" s="87">
        <f>L29+'2 Расчеты'!$F$14</f>
        <v>36.0414495</v>
      </c>
      <c r="O29" s="89">
        <f t="shared" si="1"/>
        <v>1309.78609625668</v>
      </c>
      <c r="P29" s="88"/>
      <c r="Q29" s="88"/>
      <c r="R29" s="88"/>
      <c r="S29" s="88"/>
      <c r="T29" s="88"/>
      <c r="U29" s="88"/>
      <c r="V29" s="88"/>
      <c r="W29" s="90"/>
      <c r="X29" s="90"/>
      <c r="Y29" s="76"/>
      <c r="Z29" s="76"/>
      <c r="AA29" s="76"/>
      <c r="AB29" s="76"/>
      <c r="AC29" s="76"/>
      <c r="AD29" s="76"/>
      <c r="AE29" s="76"/>
      <c r="AF29" s="76"/>
      <c r="AG29" s="76"/>
      <c r="AH29" s="76"/>
    </row>
    <row r="30" spans="1:34">
      <c r="A30" s="79">
        <v>2870</v>
      </c>
      <c r="B30" s="79">
        <v>2946</v>
      </c>
      <c r="C30" s="79">
        <f t="shared" si="2"/>
        <v>76</v>
      </c>
      <c r="D30" s="79"/>
      <c r="E30" s="79">
        <f t="shared" si="0"/>
        <v>30.422</v>
      </c>
      <c r="F30" s="80">
        <v>0.0106</v>
      </c>
      <c r="G30" s="80">
        <v>0.0106</v>
      </c>
      <c r="H30" s="81"/>
      <c r="I30" s="79">
        <v>61.13</v>
      </c>
      <c r="J30" s="80">
        <v>0.0213</v>
      </c>
      <c r="K30" s="80">
        <v>0.0213</v>
      </c>
      <c r="L30" s="86">
        <f>(9.81*A30*'2 Расчеты'!$D$7)/1000000</f>
        <v>33.504093</v>
      </c>
      <c r="M30" s="86">
        <f>(9.81*A30*'2 Расчеты'!$D$9)/1000000</f>
        <v>35.756469</v>
      </c>
      <c r="N30" s="87">
        <f>L30+'2 Расчеты'!$F$14</f>
        <v>36.800253</v>
      </c>
      <c r="O30" s="89">
        <f t="shared" si="1"/>
        <v>1307.07317073171</v>
      </c>
      <c r="P30" s="88"/>
      <c r="Q30" s="88"/>
      <c r="R30" s="88"/>
      <c r="S30" s="88"/>
      <c r="T30" s="88"/>
      <c r="U30" s="88"/>
      <c r="V30" s="88"/>
      <c r="W30" s="90"/>
      <c r="X30" s="90"/>
      <c r="Y30" s="76"/>
      <c r="Z30" s="76"/>
      <c r="AA30" s="76"/>
      <c r="AB30" s="76"/>
      <c r="AC30" s="76"/>
      <c r="AD30" s="76"/>
      <c r="AE30" s="76"/>
      <c r="AF30" s="76"/>
      <c r="AG30" s="76"/>
      <c r="AH30" s="76"/>
    </row>
    <row r="31" spans="1:34">
      <c r="A31" s="79">
        <v>2946</v>
      </c>
      <c r="B31" s="79">
        <v>2995</v>
      </c>
      <c r="C31" s="79">
        <f t="shared" si="2"/>
        <v>49</v>
      </c>
      <c r="D31" s="79"/>
      <c r="E31" s="79">
        <f t="shared" si="0"/>
        <v>29.46</v>
      </c>
      <c r="F31" s="80">
        <v>0.01</v>
      </c>
      <c r="G31" s="80">
        <v>0.01</v>
      </c>
      <c r="H31" s="81"/>
      <c r="I31" s="79">
        <v>62.75</v>
      </c>
      <c r="J31" s="80">
        <v>0.0213</v>
      </c>
      <c r="K31" s="80">
        <v>0.0213</v>
      </c>
      <c r="L31" s="86">
        <f>(9.81*A31*'2 Расчеты'!$D$7)/1000000</f>
        <v>34.3913094</v>
      </c>
      <c r="M31" s="86">
        <f>(9.81*A31*'2 Расчеты'!$D$9)/1000000</f>
        <v>36.7033302</v>
      </c>
      <c r="N31" s="87">
        <f>L31+'2 Расчеты'!$F$14</f>
        <v>37.6874694</v>
      </c>
      <c r="O31" s="89">
        <f t="shared" si="1"/>
        <v>1304.05295315682</v>
      </c>
      <c r="P31" s="88"/>
      <c r="Q31" s="88"/>
      <c r="R31" s="88"/>
      <c r="S31" s="88"/>
      <c r="T31" s="88"/>
      <c r="U31" s="88"/>
      <c r="V31" s="88"/>
      <c r="W31" s="90"/>
      <c r="X31" s="90"/>
      <c r="Y31" s="76"/>
      <c r="Z31" s="76"/>
      <c r="AA31" s="76"/>
      <c r="AB31" s="76"/>
      <c r="AC31" s="76"/>
      <c r="AD31" s="76"/>
      <c r="AE31" s="76"/>
      <c r="AF31" s="76"/>
      <c r="AG31" s="76"/>
      <c r="AH31" s="76"/>
    </row>
    <row r="32" spans="1:34">
      <c r="A32" s="79">
        <v>2995</v>
      </c>
      <c r="B32" s="79">
        <v>3005</v>
      </c>
      <c r="C32" s="79">
        <f t="shared" si="2"/>
        <v>10</v>
      </c>
      <c r="D32" s="79"/>
      <c r="E32" s="79">
        <f t="shared" si="0"/>
        <v>29.95</v>
      </c>
      <c r="F32" s="80">
        <v>0.01</v>
      </c>
      <c r="G32" s="80">
        <v>0.01</v>
      </c>
      <c r="H32" s="81"/>
      <c r="I32" s="79">
        <v>63.79</v>
      </c>
      <c r="J32" s="80">
        <v>0.0213</v>
      </c>
      <c r="K32" s="80">
        <v>0.0213</v>
      </c>
      <c r="L32" s="86">
        <f>(9.81*A32*'2 Расчеты'!$D$7)/1000000</f>
        <v>34.9633305</v>
      </c>
      <c r="M32" s="86">
        <f>(9.81*A32*'2 Расчеты'!$D$9)/1000000</f>
        <v>37.3138065</v>
      </c>
      <c r="N32" s="87">
        <f>L32+'2 Расчеты'!$F$14</f>
        <v>38.2594905</v>
      </c>
      <c r="O32" s="89">
        <f t="shared" si="1"/>
        <v>1302.18697829716</v>
      </c>
      <c r="P32" s="88"/>
      <c r="Q32" s="88"/>
      <c r="R32" s="88"/>
      <c r="S32" s="88"/>
      <c r="T32" s="88"/>
      <c r="U32" s="88"/>
      <c r="V32" s="88"/>
      <c r="W32" s="90"/>
      <c r="X32" s="90"/>
      <c r="Y32" s="76"/>
      <c r="Z32" s="76"/>
      <c r="AA32" s="76"/>
      <c r="AB32" s="76"/>
      <c r="AC32" s="76"/>
      <c r="AD32" s="76"/>
      <c r="AE32" s="76"/>
      <c r="AF32" s="76"/>
      <c r="AG32" s="76"/>
      <c r="AH32" s="76"/>
    </row>
    <row r="33" spans="1:34">
      <c r="A33" s="79">
        <v>3005</v>
      </c>
      <c r="B33" s="79">
        <v>3045</v>
      </c>
      <c r="C33" s="79">
        <f t="shared" si="2"/>
        <v>40</v>
      </c>
      <c r="D33" s="79"/>
      <c r="E33" s="79">
        <f t="shared" si="0"/>
        <v>33.055</v>
      </c>
      <c r="F33" s="80">
        <v>0.011</v>
      </c>
      <c r="G33" s="80">
        <v>0.011</v>
      </c>
      <c r="H33" s="81"/>
      <c r="I33" s="79">
        <v>64.01</v>
      </c>
      <c r="J33" s="80">
        <v>0.0213</v>
      </c>
      <c r="K33" s="80">
        <v>0.0213</v>
      </c>
      <c r="L33" s="86">
        <f>(9.81*A33*'2 Расчеты'!$D$7)/1000000</f>
        <v>35.0800695</v>
      </c>
      <c r="M33" s="86">
        <f>(9.81*A33*'2 Расчеты'!$D$9)/1000000</f>
        <v>37.4383935</v>
      </c>
      <c r="N33" s="87">
        <f>L33+'2 Расчеты'!$F$14</f>
        <v>38.3762295</v>
      </c>
      <c r="O33" s="89">
        <f t="shared" si="1"/>
        <v>1301.81364392679</v>
      </c>
      <c r="P33" s="88"/>
      <c r="Q33" s="88"/>
      <c r="R33" s="88"/>
      <c r="S33" s="88"/>
      <c r="T33" s="88"/>
      <c r="U33" s="88"/>
      <c r="V33" s="88"/>
      <c r="W33" s="90"/>
      <c r="X33" s="90"/>
      <c r="Y33" s="76"/>
      <c r="Z33" s="76"/>
      <c r="AA33" s="76"/>
      <c r="AB33" s="76"/>
      <c r="AC33" s="76"/>
      <c r="AD33" s="76"/>
      <c r="AE33" s="76"/>
      <c r="AF33" s="76"/>
      <c r="AG33" s="76"/>
      <c r="AH33" s="76"/>
    </row>
    <row r="34" spans="1:34">
      <c r="A34" s="79">
        <v>3045</v>
      </c>
      <c r="B34" s="79">
        <v>3050</v>
      </c>
      <c r="C34" s="79">
        <f t="shared" si="2"/>
        <v>5</v>
      </c>
      <c r="D34" s="79"/>
      <c r="E34" s="79">
        <f t="shared" si="0"/>
        <v>30.45</v>
      </c>
      <c r="F34" s="80">
        <v>0.01</v>
      </c>
      <c r="G34" s="80">
        <v>0.01</v>
      </c>
      <c r="H34" s="81"/>
      <c r="I34" s="79">
        <v>65.16</v>
      </c>
      <c r="J34" s="80">
        <v>0.0213</v>
      </c>
      <c r="K34" s="80">
        <v>0.0214</v>
      </c>
      <c r="L34" s="86">
        <f>(9.81*A34*'2 Расчеты'!$D$7)/1000000</f>
        <v>35.5470255</v>
      </c>
      <c r="M34" s="86">
        <f>(9.81*A34*'2 Расчеты'!$D$9)/1000000</f>
        <v>37.9367415</v>
      </c>
      <c r="N34" s="87">
        <f>L34+'2 Расчеты'!$F$14</f>
        <v>38.8431855</v>
      </c>
      <c r="O34" s="89">
        <f t="shared" si="1"/>
        <v>1300.34482758621</v>
      </c>
      <c r="P34" s="88"/>
      <c r="Q34" s="88"/>
      <c r="R34" s="88"/>
      <c r="S34" s="88"/>
      <c r="T34" s="88"/>
      <c r="U34" s="88"/>
      <c r="V34" s="88"/>
      <c r="W34" s="90"/>
      <c r="X34" s="90"/>
      <c r="Y34" s="76"/>
      <c r="Z34" s="76"/>
      <c r="AA34" s="76"/>
      <c r="AB34" s="76"/>
      <c r="AC34" s="76"/>
      <c r="AD34" s="76"/>
      <c r="AE34" s="76"/>
      <c r="AF34" s="76"/>
      <c r="AG34" s="76"/>
      <c r="AH34" s="76"/>
    </row>
    <row r="35" spans="1:34">
      <c r="A35" s="79">
        <v>3050</v>
      </c>
      <c r="B35" s="79">
        <v>3210</v>
      </c>
      <c r="C35" s="79">
        <f t="shared" si="2"/>
        <v>160</v>
      </c>
      <c r="D35" s="79"/>
      <c r="E35" s="79">
        <f t="shared" si="0"/>
        <v>30.5</v>
      </c>
      <c r="F35" s="80">
        <v>0.01</v>
      </c>
      <c r="G35" s="80">
        <v>0.01</v>
      </c>
      <c r="H35" s="81"/>
      <c r="I35" s="79">
        <v>65.89</v>
      </c>
      <c r="J35" s="80">
        <v>0.0214</v>
      </c>
      <c r="K35" s="80">
        <v>0.0216</v>
      </c>
      <c r="L35" s="86">
        <f>(9.81*A35*'2 Расчеты'!$D$7)/1000000</f>
        <v>35.605395</v>
      </c>
      <c r="M35" s="86">
        <f>(9.81*A35*'2 Расчеты'!$D$9)/1000000</f>
        <v>37.999035</v>
      </c>
      <c r="N35" s="87">
        <f>L35+'2 Расчеты'!$F$14</f>
        <v>38.901555</v>
      </c>
      <c r="O35" s="89">
        <f t="shared" si="1"/>
        <v>1300.16393442623</v>
      </c>
      <c r="P35" s="88"/>
      <c r="Q35" s="88"/>
      <c r="R35" s="88"/>
      <c r="S35" s="88"/>
      <c r="T35" s="88"/>
      <c r="U35" s="88"/>
      <c r="V35" s="88"/>
      <c r="W35" s="90"/>
      <c r="X35" s="90"/>
      <c r="Y35" s="76"/>
      <c r="Z35" s="76"/>
      <c r="AA35" s="76"/>
      <c r="AB35" s="76"/>
      <c r="AC35" s="76"/>
      <c r="AD35" s="76"/>
      <c r="AE35" s="76"/>
      <c r="AF35" s="76"/>
      <c r="AG35" s="76"/>
      <c r="AH35" s="76"/>
    </row>
    <row r="36" spans="1:34">
      <c r="A36" s="79">
        <v>3210</v>
      </c>
      <c r="B36" s="79">
        <v>3290</v>
      </c>
      <c r="C36" s="79">
        <f t="shared" si="2"/>
        <v>80</v>
      </c>
      <c r="D36" s="79"/>
      <c r="E36" s="79">
        <f t="shared" si="0"/>
        <v>32.1</v>
      </c>
      <c r="F36" s="80">
        <v>0.01</v>
      </c>
      <c r="G36" s="80">
        <v>0.01</v>
      </c>
      <c r="H36" s="81"/>
      <c r="I36" s="79">
        <v>70.29</v>
      </c>
      <c r="J36" s="80">
        <v>0.0216</v>
      </c>
      <c r="K36" s="80">
        <v>0.0219</v>
      </c>
      <c r="L36" s="86">
        <f>(9.81*A36*'2 Расчеты'!$D$7)/1000000</f>
        <v>37.473219</v>
      </c>
      <c r="M36" s="86">
        <f>(9.81*A36*'2 Расчеты'!$D$9)/1000000</f>
        <v>39.992427</v>
      </c>
      <c r="N36" s="87">
        <f>L36+'2 Расчеты'!$F$14</f>
        <v>40.769379</v>
      </c>
      <c r="O36" s="89">
        <f t="shared" si="1"/>
        <v>1294.67289719626</v>
      </c>
      <c r="P36" s="88"/>
      <c r="Q36" s="88"/>
      <c r="R36" s="88"/>
      <c r="S36" s="88"/>
      <c r="T36" s="88"/>
      <c r="U36" s="88"/>
      <c r="V36" s="88"/>
      <c r="W36" s="90"/>
      <c r="X36" s="90"/>
      <c r="Y36" s="76"/>
      <c r="Z36" s="76"/>
      <c r="AA36" s="76"/>
      <c r="AB36" s="76"/>
      <c r="AC36" s="76"/>
      <c r="AD36" s="76"/>
      <c r="AE36" s="76"/>
      <c r="AF36" s="76"/>
      <c r="AG36" s="76"/>
      <c r="AH36" s="76"/>
    </row>
    <row r="37" spans="1:34">
      <c r="A37" s="79">
        <v>3290</v>
      </c>
      <c r="B37" s="79">
        <v>3447</v>
      </c>
      <c r="C37" s="79">
        <f t="shared" si="2"/>
        <v>157</v>
      </c>
      <c r="D37" s="79"/>
      <c r="E37" s="79">
        <f t="shared" si="0"/>
        <v>32.9</v>
      </c>
      <c r="F37" s="80">
        <v>0.01</v>
      </c>
      <c r="G37" s="80">
        <v>0.01</v>
      </c>
      <c r="H37" s="81"/>
      <c r="I37" s="79">
        <v>72.05</v>
      </c>
      <c r="J37" s="80">
        <v>0.0219</v>
      </c>
      <c r="K37" s="80">
        <v>0.0219</v>
      </c>
      <c r="L37" s="86">
        <f>(9.81*A37*'2 Расчеты'!$D$7)/1000000</f>
        <v>38.407131</v>
      </c>
      <c r="M37" s="86">
        <f>(9.81*A37*'2 Расчеты'!$D$9)/1000000</f>
        <v>40.989123</v>
      </c>
      <c r="N37" s="87">
        <f>L37+'2 Расчеты'!$F$14</f>
        <v>41.703291</v>
      </c>
      <c r="O37" s="89">
        <f t="shared" si="1"/>
        <v>1292.12765957447</v>
      </c>
      <c r="P37" s="88"/>
      <c r="Q37" s="88"/>
      <c r="R37" s="88"/>
      <c r="S37" s="88"/>
      <c r="T37" s="88"/>
      <c r="U37" s="88"/>
      <c r="V37" s="88"/>
      <c r="W37" s="90"/>
      <c r="X37" s="90"/>
      <c r="Y37" s="76"/>
      <c r="Z37" s="76"/>
      <c r="AA37" s="76"/>
      <c r="AB37" s="76"/>
      <c r="AC37" s="76"/>
      <c r="AD37" s="76"/>
      <c r="AE37" s="76"/>
      <c r="AF37" s="76"/>
      <c r="AG37" s="76"/>
      <c r="AH37" s="76"/>
    </row>
    <row r="38" spans="1:34">
      <c r="A38" s="79">
        <v>3447</v>
      </c>
      <c r="B38" s="79">
        <v>3673</v>
      </c>
      <c r="C38" s="79">
        <f t="shared" si="2"/>
        <v>226</v>
      </c>
      <c r="D38" s="79"/>
      <c r="E38" s="79">
        <f t="shared" si="0"/>
        <v>34.47</v>
      </c>
      <c r="F38" s="80">
        <v>0.01</v>
      </c>
      <c r="G38" s="80">
        <v>0.01</v>
      </c>
      <c r="H38" s="81"/>
      <c r="I38" s="79">
        <v>75.48</v>
      </c>
      <c r="J38" s="80">
        <v>0.0219</v>
      </c>
      <c r="K38" s="80">
        <v>0.0219</v>
      </c>
      <c r="L38" s="86">
        <f>(9.81*A38*'2 Расчеты'!$D$7)/1000000</f>
        <v>40.2399333</v>
      </c>
      <c r="M38" s="86">
        <f>(9.81*A38*'2 Расчеты'!$D$9)/1000000</f>
        <v>42.9451389</v>
      </c>
      <c r="N38" s="87">
        <f>L38+'2 Расчеты'!$F$14</f>
        <v>43.5360933</v>
      </c>
      <c r="O38" s="89">
        <f t="shared" si="1"/>
        <v>1287.47606614447</v>
      </c>
      <c r="P38" s="88"/>
      <c r="Q38" s="88"/>
      <c r="R38" s="88"/>
      <c r="S38" s="88"/>
      <c r="T38" s="88"/>
      <c r="U38" s="88"/>
      <c r="V38" s="88"/>
      <c r="W38" s="90"/>
      <c r="X38" s="90"/>
      <c r="Y38" s="76"/>
      <c r="Z38" s="76"/>
      <c r="AA38" s="76"/>
      <c r="AB38" s="76"/>
      <c r="AC38" s="76"/>
      <c r="AD38" s="76"/>
      <c r="AE38" s="76"/>
      <c r="AF38" s="76"/>
      <c r="AG38" s="76"/>
      <c r="AH38" s="76"/>
    </row>
    <row r="39" spans="1:34">
      <c r="A39" s="79">
        <v>3673</v>
      </c>
      <c r="B39" s="79">
        <v>3752</v>
      </c>
      <c r="C39" s="79">
        <f t="shared" si="2"/>
        <v>79</v>
      </c>
      <c r="D39" s="79"/>
      <c r="E39" s="79">
        <f t="shared" si="0"/>
        <v>36.73</v>
      </c>
      <c r="F39" s="80">
        <v>0.01</v>
      </c>
      <c r="G39" s="80">
        <v>0.01</v>
      </c>
      <c r="H39" s="81"/>
      <c r="I39" s="79">
        <v>80.43</v>
      </c>
      <c r="J39" s="80">
        <v>0.0219</v>
      </c>
      <c r="K39" s="80">
        <v>0.0219</v>
      </c>
      <c r="L39" s="86">
        <f>(9.81*A39*'2 Расчеты'!$D$7)/1000000</f>
        <v>42.8782347</v>
      </c>
      <c r="M39" s="86">
        <f>(9.81*A39*'2 Расчеты'!$D$9)/1000000</f>
        <v>45.7608051</v>
      </c>
      <c r="N39" s="87">
        <f>L39+'2 Расчеты'!$F$14</f>
        <v>46.1743947</v>
      </c>
      <c r="O39" s="89">
        <f t="shared" si="1"/>
        <v>1281.47835556766</v>
      </c>
      <c r="P39" s="88"/>
      <c r="Q39" s="88"/>
      <c r="R39" s="88"/>
      <c r="S39" s="88"/>
      <c r="T39" s="88"/>
      <c r="U39" s="88"/>
      <c r="V39" s="88"/>
      <c r="W39" s="90"/>
      <c r="X39" s="90"/>
      <c r="Y39" s="76"/>
      <c r="Z39" s="76"/>
      <c r="AA39" s="76"/>
      <c r="AB39" s="76"/>
      <c r="AC39" s="76"/>
      <c r="AD39" s="76"/>
      <c r="AE39" s="76"/>
      <c r="AF39" s="76"/>
      <c r="AG39" s="76"/>
      <c r="AH39" s="76"/>
    </row>
    <row r="40" spans="1:34">
      <c r="A40" s="79">
        <v>3752</v>
      </c>
      <c r="B40" s="79">
        <v>3782</v>
      </c>
      <c r="C40" s="79">
        <f t="shared" si="2"/>
        <v>30</v>
      </c>
      <c r="D40" s="79"/>
      <c r="E40" s="79">
        <f t="shared" si="0"/>
        <v>37.52</v>
      </c>
      <c r="F40" s="80">
        <v>0.01</v>
      </c>
      <c r="G40" s="80">
        <v>0.01</v>
      </c>
      <c r="H40" s="81"/>
      <c r="I40" s="79">
        <v>82.16</v>
      </c>
      <c r="J40" s="80">
        <v>0.0219</v>
      </c>
      <c r="K40" s="80">
        <v>0.0219</v>
      </c>
      <c r="L40" s="86">
        <f>(9.81*A40*'2 Расчеты'!$D$7)/1000000</f>
        <v>43.8004728</v>
      </c>
      <c r="M40" s="86">
        <f>(9.81*A40*'2 Расчеты'!$D$9)/1000000</f>
        <v>46.7450424</v>
      </c>
      <c r="N40" s="87">
        <f>L40+'2 Расчеты'!$F$14</f>
        <v>47.0966328</v>
      </c>
      <c r="O40" s="89">
        <f t="shared" si="1"/>
        <v>1279.55223880597</v>
      </c>
      <c r="P40" s="88"/>
      <c r="Q40" s="88"/>
      <c r="R40" s="88"/>
      <c r="S40" s="88"/>
      <c r="T40" s="88"/>
      <c r="U40" s="88"/>
      <c r="V40" s="88"/>
      <c r="W40" s="90"/>
      <c r="X40" s="90"/>
      <c r="Y40" s="76"/>
      <c r="Z40" s="76"/>
      <c r="AA40" s="76"/>
      <c r="AB40" s="76"/>
      <c r="AC40" s="76"/>
      <c r="AD40" s="76"/>
      <c r="AE40" s="76"/>
      <c r="AF40" s="76"/>
      <c r="AG40" s="76"/>
      <c r="AH40" s="76"/>
    </row>
    <row r="41" spans="1:34">
      <c r="A41" s="79">
        <v>3782</v>
      </c>
      <c r="B41" s="79">
        <v>3788</v>
      </c>
      <c r="C41" s="79">
        <f t="shared" si="2"/>
        <v>6</v>
      </c>
      <c r="D41" s="79"/>
      <c r="E41" s="79">
        <f t="shared" si="0"/>
        <v>37.82</v>
      </c>
      <c r="F41" s="80">
        <v>0.01</v>
      </c>
      <c r="G41" s="80">
        <v>0.01</v>
      </c>
      <c r="H41" s="81"/>
      <c r="I41" s="79">
        <v>78.67</v>
      </c>
      <c r="J41" s="80">
        <v>0.0219</v>
      </c>
      <c r="K41" s="80">
        <v>0.0208</v>
      </c>
      <c r="L41" s="86">
        <f>(9.81*A41*'2 Расчеты'!$D$7)/1000000</f>
        <v>44.1506898</v>
      </c>
      <c r="M41" s="86">
        <f>(9.81*A41*'2 Расчеты'!$D$9)/1000000</f>
        <v>47.1188034</v>
      </c>
      <c r="N41" s="87">
        <f>L41+'2 Расчеты'!$F$14</f>
        <v>47.4468498</v>
      </c>
      <c r="O41" s="89">
        <f t="shared" si="1"/>
        <v>1278.8418826018</v>
      </c>
      <c r="P41" s="88"/>
      <c r="Q41" s="88"/>
      <c r="R41" s="88"/>
      <c r="S41" s="88"/>
      <c r="T41" s="88"/>
      <c r="U41" s="88"/>
      <c r="V41" s="88"/>
      <c r="W41" s="90"/>
      <c r="X41" s="90"/>
      <c r="Y41" s="76"/>
      <c r="Z41" s="76"/>
      <c r="AA41" s="76"/>
      <c r="AB41" s="76"/>
      <c r="AC41" s="76"/>
      <c r="AD41" s="76"/>
      <c r="AE41" s="76"/>
      <c r="AF41" s="76"/>
      <c r="AG41" s="76"/>
      <c r="AH41" s="76"/>
    </row>
    <row r="42" spans="1:34">
      <c r="A42" s="79">
        <v>3788</v>
      </c>
      <c r="B42" s="79">
        <v>3800</v>
      </c>
      <c r="C42" s="79">
        <f t="shared" si="2"/>
        <v>12</v>
      </c>
      <c r="D42" s="79"/>
      <c r="E42" s="79">
        <f t="shared" si="0"/>
        <v>36.7436</v>
      </c>
      <c r="F42" s="80">
        <v>0.0097</v>
      </c>
      <c r="G42" s="80">
        <v>0.0097</v>
      </c>
      <c r="H42" s="81"/>
      <c r="I42" s="79">
        <v>82.95</v>
      </c>
      <c r="J42" s="80">
        <v>0.0208</v>
      </c>
      <c r="K42" s="80">
        <v>0.0219</v>
      </c>
      <c r="L42" s="86">
        <f>(9.81*A42*'2 Расчеты'!$D$7)/1000000</f>
        <v>44.2207332</v>
      </c>
      <c r="M42" s="86">
        <f>(9.81*A42*'2 Расчеты'!$D$9)/1000000</f>
        <v>47.1935556</v>
      </c>
      <c r="N42" s="87">
        <f>L42+'2 Расчеты'!$F$14</f>
        <v>47.5168932</v>
      </c>
      <c r="O42" s="89">
        <f t="shared" si="1"/>
        <v>1278.70116156283</v>
      </c>
      <c r="P42" s="88"/>
      <c r="Q42" s="88"/>
      <c r="R42" s="88"/>
      <c r="S42" s="88"/>
      <c r="T42" s="88"/>
      <c r="U42" s="88"/>
      <c r="V42" s="88"/>
      <c r="W42" s="90"/>
      <c r="X42" s="90"/>
      <c r="Y42" s="76"/>
      <c r="Z42" s="76"/>
      <c r="AA42" s="76"/>
      <c r="AB42" s="76"/>
      <c r="AC42" s="76"/>
      <c r="AD42" s="76"/>
      <c r="AE42" s="76"/>
      <c r="AF42" s="76"/>
      <c r="AG42" s="76"/>
      <c r="AH42" s="76"/>
    </row>
    <row r="43" spans="1:34">
      <c r="A43" s="79">
        <v>3800</v>
      </c>
      <c r="B43" s="79">
        <v>3852</v>
      </c>
      <c r="C43" s="79">
        <f t="shared" si="2"/>
        <v>52</v>
      </c>
      <c r="D43" s="79"/>
      <c r="E43" s="79">
        <f t="shared" si="0"/>
        <v>38</v>
      </c>
      <c r="F43" s="80">
        <v>0.01</v>
      </c>
      <c r="G43" s="80">
        <v>0.01</v>
      </c>
      <c r="H43" s="81"/>
      <c r="I43" s="79">
        <v>83.21</v>
      </c>
      <c r="J43" s="80">
        <v>0.0219</v>
      </c>
      <c r="K43" s="80">
        <v>0.0219</v>
      </c>
      <c r="L43" s="86">
        <f>(9.81*A43*'2 Расчеты'!$D$7)/1000000</f>
        <v>44.36082</v>
      </c>
      <c r="M43" s="86">
        <f>(9.81*A43*'2 Расчеты'!$D$9)/1000000</f>
        <v>47.34306</v>
      </c>
      <c r="N43" s="87">
        <f>L43+'2 Расчеты'!$F$14</f>
        <v>47.65698</v>
      </c>
      <c r="O43" s="89">
        <f t="shared" si="1"/>
        <v>1278.42105263158</v>
      </c>
      <c r="P43" s="88"/>
      <c r="Q43" s="88"/>
      <c r="R43" s="88"/>
      <c r="S43" s="88"/>
      <c r="T43" s="88"/>
      <c r="U43" s="88"/>
      <c r="V43" s="88"/>
      <c r="W43" s="90"/>
      <c r="X43" s="90"/>
      <c r="Y43" s="76"/>
      <c r="Z43" s="76"/>
      <c r="AA43" s="76"/>
      <c r="AB43" s="76"/>
      <c r="AC43" s="76"/>
      <c r="AD43" s="76"/>
      <c r="AE43" s="76"/>
      <c r="AF43" s="76"/>
      <c r="AG43" s="76"/>
      <c r="AH43" s="76"/>
    </row>
    <row r="44" spans="1:34">
      <c r="A44" s="79">
        <v>3852</v>
      </c>
      <c r="B44" s="79">
        <v>4013</v>
      </c>
      <c r="C44" s="79">
        <f t="shared" si="2"/>
        <v>161</v>
      </c>
      <c r="D44" s="79"/>
      <c r="E44" s="79">
        <f t="shared" si="0"/>
        <v>38.52</v>
      </c>
      <c r="F44" s="80">
        <v>0.01</v>
      </c>
      <c r="G44" s="80">
        <v>0.01</v>
      </c>
      <c r="H44" s="81"/>
      <c r="I44" s="79">
        <v>84.77</v>
      </c>
      <c r="J44" s="80">
        <v>0.0219</v>
      </c>
      <c r="K44" s="80">
        <v>0.022</v>
      </c>
      <c r="L44" s="86">
        <f>(9.81*A44*'2 Расчеты'!$D$7)/1000000</f>
        <v>44.9678628</v>
      </c>
      <c r="M44" s="86">
        <f>(9.81*A44*'2 Расчеты'!$D$9)/1000000</f>
        <v>47.9909124</v>
      </c>
      <c r="N44" s="87">
        <f>L44+'2 Расчеты'!$F$14</f>
        <v>48.2640228</v>
      </c>
      <c r="O44" s="89">
        <f t="shared" si="1"/>
        <v>1277.22741433022</v>
      </c>
      <c r="P44" s="88"/>
      <c r="Q44" s="88"/>
      <c r="R44" s="88"/>
      <c r="S44" s="88"/>
      <c r="T44" s="88"/>
      <c r="U44" s="88"/>
      <c r="V44" s="88"/>
      <c r="W44" s="90"/>
      <c r="X44" s="90"/>
      <c r="Y44" s="76"/>
      <c r="Z44" s="76"/>
      <c r="AA44" s="76"/>
      <c r="AB44" s="76"/>
      <c r="AC44" s="76"/>
      <c r="AD44" s="76"/>
      <c r="AE44" s="76"/>
      <c r="AF44" s="76"/>
      <c r="AG44" s="76"/>
      <c r="AH44" s="76"/>
    </row>
    <row r="45" spans="1:34">
      <c r="A45" s="79">
        <v>4013</v>
      </c>
      <c r="B45" s="79">
        <v>4035</v>
      </c>
      <c r="C45" s="79">
        <f t="shared" si="2"/>
        <v>22</v>
      </c>
      <c r="D45" s="79"/>
      <c r="E45" s="79">
        <f t="shared" si="0"/>
        <v>40.13</v>
      </c>
      <c r="F45" s="80">
        <v>0.01</v>
      </c>
      <c r="G45" s="80">
        <v>0.01</v>
      </c>
      <c r="H45" s="81"/>
      <c r="I45" s="79">
        <v>89.88</v>
      </c>
      <c r="J45" s="80">
        <v>0.022</v>
      </c>
      <c r="K45" s="80">
        <v>0.0224</v>
      </c>
      <c r="L45" s="86">
        <f>(9.81*A45*'2 Расчеты'!$D$7)/1000000</f>
        <v>46.8473607</v>
      </c>
      <c r="M45" s="86">
        <f>(9.81*A45*'2 Расчеты'!$D$9)/1000000</f>
        <v>49.9967631</v>
      </c>
      <c r="N45" s="87">
        <f>L45+'2 Расчеты'!$F$14</f>
        <v>50.1435207</v>
      </c>
      <c r="O45" s="89">
        <f t="shared" si="1"/>
        <v>1273.72788437578</v>
      </c>
      <c r="P45" s="88"/>
      <c r="Q45" s="88"/>
      <c r="R45" s="88"/>
      <c r="S45" s="88"/>
      <c r="T45" s="88"/>
      <c r="U45" s="88"/>
      <c r="V45" s="88"/>
      <c r="W45" s="90"/>
      <c r="X45" s="90"/>
      <c r="Y45" s="76"/>
      <c r="Z45" s="76"/>
      <c r="AA45" s="76"/>
      <c r="AB45" s="76"/>
      <c r="AC45" s="76"/>
      <c r="AD45" s="76"/>
      <c r="AE45" s="76"/>
      <c r="AF45" s="76"/>
      <c r="AG45" s="76"/>
      <c r="AH45" s="76"/>
    </row>
    <row r="46" spans="1:34">
      <c r="A46" s="79">
        <v>4035</v>
      </c>
      <c r="B46" s="79">
        <v>4058</v>
      </c>
      <c r="C46" s="79">
        <f t="shared" si="2"/>
        <v>23</v>
      </c>
      <c r="D46" s="79"/>
      <c r="E46" s="79">
        <f t="shared" si="0"/>
        <v>39.1395</v>
      </c>
      <c r="F46" s="80">
        <v>0.0097</v>
      </c>
      <c r="G46" s="80">
        <v>0.0097</v>
      </c>
      <c r="H46" s="81"/>
      <c r="I46" s="79">
        <v>90.38</v>
      </c>
      <c r="J46" s="80">
        <v>0.0224</v>
      </c>
      <c r="K46" s="80">
        <v>0.0224</v>
      </c>
      <c r="L46" s="86">
        <f>(9.81*A46*'2 Расчеты'!$D$7)/1000000</f>
        <v>47.1041865</v>
      </c>
      <c r="M46" s="86">
        <f>(9.81*A46*'2 Расчеты'!$D$9)/1000000</f>
        <v>50.2708545</v>
      </c>
      <c r="N46" s="87">
        <f>L46+'2 Расчеты'!$F$14</f>
        <v>50.4003465</v>
      </c>
      <c r="O46" s="89">
        <f t="shared" si="1"/>
        <v>1273.27137546468</v>
      </c>
      <c r="P46" s="88"/>
      <c r="Q46" s="88"/>
      <c r="R46" s="88"/>
      <c r="S46" s="88"/>
      <c r="T46" s="88"/>
      <c r="U46" s="88"/>
      <c r="V46" s="88"/>
      <c r="W46" s="90"/>
      <c r="X46" s="90"/>
      <c r="Y46" s="76"/>
      <c r="Z46" s="76"/>
      <c r="AA46" s="76"/>
      <c r="AB46" s="76"/>
      <c r="AC46" s="76"/>
      <c r="AD46" s="76"/>
      <c r="AE46" s="76"/>
      <c r="AF46" s="76"/>
      <c r="AG46" s="76"/>
      <c r="AH46" s="76"/>
    </row>
    <row r="47" spans="1:34">
      <c r="A47" s="79">
        <v>4058</v>
      </c>
      <c r="B47" s="79">
        <v>4060</v>
      </c>
      <c r="C47" s="79">
        <f t="shared" si="2"/>
        <v>2</v>
      </c>
      <c r="D47" s="79"/>
      <c r="E47" s="79">
        <f t="shared" si="0"/>
        <v>40.58</v>
      </c>
      <c r="F47" s="80">
        <v>0.01</v>
      </c>
      <c r="G47" s="80">
        <v>0.01</v>
      </c>
      <c r="H47" s="81"/>
      <c r="I47" s="79">
        <v>90.89</v>
      </c>
      <c r="J47" s="80">
        <v>0.0224</v>
      </c>
      <c r="K47" s="80">
        <v>0.0224</v>
      </c>
      <c r="L47" s="86">
        <f>(9.81*A47*'2 Расчеты'!$D$7)/1000000</f>
        <v>47.3726862</v>
      </c>
      <c r="M47" s="86">
        <f>(9.81*A47*'2 Расчеты'!$D$9)/1000000</f>
        <v>50.5574046</v>
      </c>
      <c r="N47" s="87">
        <f>L47+'2 Расчеты'!$F$14</f>
        <v>50.6688462</v>
      </c>
      <c r="O47" s="89">
        <f t="shared" si="1"/>
        <v>1272.79940857565</v>
      </c>
      <c r="P47" s="88"/>
      <c r="Q47" s="88"/>
      <c r="R47" s="88"/>
      <c r="S47" s="88"/>
      <c r="T47" s="88"/>
      <c r="U47" s="88"/>
      <c r="V47" s="88"/>
      <c r="W47" s="90"/>
      <c r="X47" s="90"/>
      <c r="Y47" s="76"/>
      <c r="Z47" s="76"/>
      <c r="AA47" s="76"/>
      <c r="AB47" s="76"/>
      <c r="AC47" s="76"/>
      <c r="AD47" s="76"/>
      <c r="AE47" s="76"/>
      <c r="AF47" s="76"/>
      <c r="AG47" s="76"/>
      <c r="AH47" s="76"/>
    </row>
    <row r="48" spans="1:34">
      <c r="A48" s="79">
        <v>4060</v>
      </c>
      <c r="B48" s="79">
        <v>4080</v>
      </c>
      <c r="C48" s="79">
        <f t="shared" si="2"/>
        <v>20</v>
      </c>
      <c r="D48" s="79"/>
      <c r="E48" s="79">
        <f t="shared" si="0"/>
        <v>39.382</v>
      </c>
      <c r="F48" s="80">
        <v>0.0097</v>
      </c>
      <c r="G48" s="80">
        <v>0.0097</v>
      </c>
      <c r="H48" s="81"/>
      <c r="I48" s="79">
        <v>90.94</v>
      </c>
      <c r="J48" s="80">
        <v>0.0224</v>
      </c>
      <c r="K48" s="80">
        <v>0.0224</v>
      </c>
      <c r="L48" s="86">
        <f>(9.81*A48*'2 Расчеты'!$D$7)/1000000</f>
        <v>47.396034</v>
      </c>
      <c r="M48" s="86">
        <f>(9.81*A48*'2 Расчеты'!$D$9)/1000000</f>
        <v>50.582322</v>
      </c>
      <c r="N48" s="87">
        <f>L48+'2 Расчеты'!$F$14</f>
        <v>50.692194</v>
      </c>
      <c r="O48" s="89">
        <f t="shared" si="1"/>
        <v>1272.75862068966</v>
      </c>
      <c r="P48" s="88"/>
      <c r="Q48" s="88"/>
      <c r="R48" s="88"/>
      <c r="S48" s="88"/>
      <c r="T48" s="88"/>
      <c r="U48" s="88"/>
      <c r="V48" s="88"/>
      <c r="W48" s="90"/>
      <c r="X48" s="90"/>
      <c r="Y48" s="76"/>
      <c r="Z48" s="76"/>
      <c r="AA48" s="76"/>
      <c r="AB48" s="76"/>
      <c r="AC48" s="76"/>
      <c r="AD48" s="76"/>
      <c r="AE48" s="76"/>
      <c r="AF48" s="76"/>
      <c r="AG48" s="76"/>
      <c r="AH48" s="76"/>
    </row>
    <row r="49" spans="1:34">
      <c r="A49" s="79">
        <v>4080</v>
      </c>
      <c r="B49" s="79">
        <v>4141</v>
      </c>
      <c r="C49" s="79">
        <f t="shared" si="2"/>
        <v>61</v>
      </c>
      <c r="D49" s="79"/>
      <c r="E49" s="79">
        <f t="shared" si="0"/>
        <v>40.8</v>
      </c>
      <c r="F49" s="80">
        <v>0.01</v>
      </c>
      <c r="G49" s="80">
        <v>0.01</v>
      </c>
      <c r="H49" s="81"/>
      <c r="I49" s="79">
        <v>91.39</v>
      </c>
      <c r="J49" s="80">
        <v>0.0224</v>
      </c>
      <c r="K49" s="80">
        <v>0.0224</v>
      </c>
      <c r="L49" s="86">
        <f>(9.81*A49*'2 Расчеты'!$D$7)/1000000</f>
        <v>47.629512</v>
      </c>
      <c r="M49" s="86">
        <f>(9.81*A49*'2 Расчеты'!$D$9)/1000000</f>
        <v>50.831496</v>
      </c>
      <c r="N49" s="87">
        <f>L49+'2 Расчеты'!$F$14</f>
        <v>50.925672</v>
      </c>
      <c r="O49" s="89">
        <f t="shared" si="1"/>
        <v>1272.35294117647</v>
      </c>
      <c r="P49" s="88"/>
      <c r="Q49" s="88"/>
      <c r="R49" s="88"/>
      <c r="S49" s="88"/>
      <c r="T49" s="88"/>
      <c r="U49" s="88"/>
      <c r="V49" s="88"/>
      <c r="W49" s="90"/>
      <c r="X49" s="90"/>
      <c r="Y49" s="76"/>
      <c r="Z49" s="76"/>
      <c r="AA49" s="76"/>
      <c r="AB49" s="76"/>
      <c r="AC49" s="76"/>
      <c r="AD49" s="76"/>
      <c r="AE49" s="76"/>
      <c r="AF49" s="76"/>
      <c r="AG49" s="76"/>
      <c r="AH49" s="76"/>
    </row>
    <row r="50" spans="1:34">
      <c r="A50" s="79">
        <v>4141</v>
      </c>
      <c r="B50" s="79">
        <v>4267</v>
      </c>
      <c r="C50" s="79">
        <f t="shared" si="2"/>
        <v>126</v>
      </c>
      <c r="D50" s="79"/>
      <c r="E50" s="79">
        <f t="shared" si="0"/>
        <v>41.41</v>
      </c>
      <c r="F50" s="80">
        <v>0.01</v>
      </c>
      <c r="G50" s="80">
        <v>0.01</v>
      </c>
      <c r="H50" s="81"/>
      <c r="I50" s="79">
        <v>92.75</v>
      </c>
      <c r="J50" s="80">
        <v>0.0224</v>
      </c>
      <c r="K50" s="80">
        <v>0.0224</v>
      </c>
      <c r="L50" s="86">
        <f>(9.81*A50*'2 Расчеты'!$D$7)/1000000</f>
        <v>48.3416199</v>
      </c>
      <c r="M50" s="86">
        <f>(9.81*A50*'2 Расчеты'!$D$9)/1000000</f>
        <v>51.5914767</v>
      </c>
      <c r="N50" s="87">
        <f>L50+'2 Расчеты'!$F$14</f>
        <v>51.6377799</v>
      </c>
      <c r="O50" s="89">
        <f t="shared" si="1"/>
        <v>1271.1398212992</v>
      </c>
      <c r="P50" s="88"/>
      <c r="Q50" s="88"/>
      <c r="R50" s="88"/>
      <c r="S50" s="88"/>
      <c r="T50" s="88"/>
      <c r="U50" s="88"/>
      <c r="V50" s="88"/>
      <c r="W50" s="90"/>
      <c r="X50" s="90"/>
      <c r="Y50" s="76"/>
      <c r="Z50" s="76"/>
      <c r="AA50" s="76"/>
      <c r="AB50" s="76"/>
      <c r="AC50" s="76"/>
      <c r="AD50" s="76"/>
      <c r="AE50" s="76"/>
      <c r="AF50" s="76"/>
      <c r="AG50" s="76"/>
      <c r="AH50" s="76"/>
    </row>
    <row r="51" spans="1:34">
      <c r="A51" s="79">
        <v>4267</v>
      </c>
      <c r="B51" s="79">
        <v>4280</v>
      </c>
      <c r="C51" s="79">
        <f t="shared" si="2"/>
        <v>13</v>
      </c>
      <c r="D51" s="79"/>
      <c r="E51" s="79">
        <f t="shared" si="0"/>
        <v>42.67</v>
      </c>
      <c r="F51" s="80">
        <v>0.01</v>
      </c>
      <c r="G51" s="80">
        <v>0.01</v>
      </c>
      <c r="H51" s="81"/>
      <c r="I51" s="79">
        <v>95.57</v>
      </c>
      <c r="J51" s="80">
        <v>0.0224</v>
      </c>
      <c r="K51" s="80">
        <v>0.0224</v>
      </c>
      <c r="L51" s="86">
        <f>(9.81*A51*'2 Расчеты'!$D$7)/1000000</f>
        <v>49.8125313</v>
      </c>
      <c r="M51" s="86">
        <f>(9.81*A51*'2 Расчеты'!$D$9)/1000000</f>
        <v>53.1612729</v>
      </c>
      <c r="N51" s="87">
        <f>L51+'2 Расчеты'!$F$14</f>
        <v>53.1086913</v>
      </c>
      <c r="O51" s="89">
        <f t="shared" si="1"/>
        <v>1268.74384813686</v>
      </c>
      <c r="P51" s="88"/>
      <c r="Q51" s="88"/>
      <c r="R51" s="88"/>
      <c r="S51" s="88"/>
      <c r="T51" s="88"/>
      <c r="U51" s="88"/>
      <c r="V51" s="88"/>
      <c r="W51" s="90"/>
      <c r="X51" s="90"/>
      <c r="Y51" s="76"/>
      <c r="Z51" s="76"/>
      <c r="AA51" s="76"/>
      <c r="AB51" s="76"/>
      <c r="AC51" s="76"/>
      <c r="AD51" s="76"/>
      <c r="AE51" s="76"/>
      <c r="AF51" s="76"/>
      <c r="AG51" s="76"/>
      <c r="AH51" s="76"/>
    </row>
    <row r="52" spans="1:34">
      <c r="A52" s="79">
        <v>4280</v>
      </c>
      <c r="B52" s="79">
        <v>4323</v>
      </c>
      <c r="C52" s="79">
        <f t="shared" si="2"/>
        <v>43</v>
      </c>
      <c r="D52" s="79"/>
      <c r="E52" s="79">
        <f t="shared" si="0"/>
        <v>44.94</v>
      </c>
      <c r="F52" s="80">
        <v>0.0105</v>
      </c>
      <c r="G52" s="80">
        <v>0.0105</v>
      </c>
      <c r="H52" s="81"/>
      <c r="I52" s="79">
        <v>95.87</v>
      </c>
      <c r="J52" s="80">
        <v>0.0224</v>
      </c>
      <c r="K52" s="80">
        <v>0.0224</v>
      </c>
      <c r="L52" s="86">
        <f>(9.81*A52*'2 Расчеты'!$D$7)/1000000</f>
        <v>49.964292</v>
      </c>
      <c r="M52" s="86">
        <f>(9.81*A52*'2 Расчеты'!$D$9)/1000000</f>
        <v>53.323236</v>
      </c>
      <c r="N52" s="87">
        <f>L52+'2 Расчеты'!$F$14</f>
        <v>53.260452</v>
      </c>
      <c r="O52" s="89">
        <f t="shared" si="1"/>
        <v>1268.5046728972</v>
      </c>
      <c r="P52" s="88"/>
      <c r="Q52" s="88"/>
      <c r="R52" s="88"/>
      <c r="S52" s="88"/>
      <c r="T52" s="88"/>
      <c r="U52" s="88"/>
      <c r="V52" s="88"/>
      <c r="W52" s="90"/>
      <c r="X52" s="90"/>
      <c r="Y52" s="76"/>
      <c r="Z52" s="76"/>
      <c r="AA52" s="76"/>
      <c r="AB52" s="76"/>
      <c r="AC52" s="76"/>
      <c r="AD52" s="76"/>
      <c r="AE52" s="76"/>
      <c r="AF52" s="76"/>
      <c r="AG52" s="76"/>
      <c r="AH52" s="76"/>
    </row>
    <row r="53" spans="1:34">
      <c r="A53" s="79">
        <v>4323</v>
      </c>
      <c r="B53" s="79">
        <v>4330</v>
      </c>
      <c r="C53" s="79">
        <f t="shared" si="2"/>
        <v>7</v>
      </c>
      <c r="D53" s="79"/>
      <c r="E53" s="79">
        <f t="shared" si="0"/>
        <v>43.23</v>
      </c>
      <c r="F53" s="80">
        <v>0.01</v>
      </c>
      <c r="G53" s="80">
        <v>0.01</v>
      </c>
      <c r="H53" s="81"/>
      <c r="I53" s="79">
        <v>96.83</v>
      </c>
      <c r="J53" s="80">
        <v>0.0224</v>
      </c>
      <c r="K53" s="80">
        <v>0.0224</v>
      </c>
      <c r="L53" s="86">
        <f>(9.81*A53*'2 Расчеты'!$D$7)/1000000</f>
        <v>50.4662697</v>
      </c>
      <c r="M53" s="86">
        <f>(9.81*A53*'2 Расчеты'!$D$9)/1000000</f>
        <v>53.8589601</v>
      </c>
      <c r="N53" s="87">
        <f>L53+'2 Расчеты'!$F$14</f>
        <v>53.7624297</v>
      </c>
      <c r="O53" s="89">
        <f t="shared" si="1"/>
        <v>1267.72380291464</v>
      </c>
      <c r="P53" s="88"/>
      <c r="Q53" s="88"/>
      <c r="R53" s="88"/>
      <c r="S53" s="88"/>
      <c r="T53" s="88"/>
      <c r="U53" s="88"/>
      <c r="V53" s="88"/>
      <c r="W53" s="90"/>
      <c r="X53" s="90"/>
      <c r="Y53" s="76"/>
      <c r="Z53" s="76"/>
      <c r="AA53" s="76"/>
      <c r="AB53" s="76"/>
      <c r="AC53" s="76"/>
      <c r="AD53" s="76"/>
      <c r="AE53" s="76"/>
      <c r="AF53" s="76"/>
      <c r="AG53" s="76"/>
      <c r="AH53" s="76"/>
    </row>
    <row r="54" spans="1:34">
      <c r="A54" s="79">
        <v>4330</v>
      </c>
      <c r="B54" s="79">
        <v>4400</v>
      </c>
      <c r="C54" s="79">
        <f t="shared" si="2"/>
        <v>70</v>
      </c>
      <c r="D54" s="79"/>
      <c r="E54" s="79">
        <f t="shared" si="0"/>
        <v>49.362</v>
      </c>
      <c r="F54" s="80">
        <v>0.0114</v>
      </c>
      <c r="G54" s="80">
        <v>0.0114</v>
      </c>
      <c r="H54" s="81"/>
      <c r="I54" s="79">
        <v>96.99</v>
      </c>
      <c r="J54" s="80">
        <v>0.0224</v>
      </c>
      <c r="K54" s="80">
        <v>0.0224</v>
      </c>
      <c r="L54" s="86">
        <f>(9.81*A54*'2 Расчеты'!$D$7)/1000000</f>
        <v>50.547987</v>
      </c>
      <c r="M54" s="86">
        <f>(9.81*A54*'2 Расчеты'!$D$9)/1000000</f>
        <v>53.946171</v>
      </c>
      <c r="N54" s="87">
        <f>L54+'2 Расчеты'!$F$14</f>
        <v>53.844147</v>
      </c>
      <c r="O54" s="89">
        <f t="shared" si="1"/>
        <v>1267.59815242494</v>
      </c>
      <c r="P54" s="88"/>
      <c r="Q54" s="88"/>
      <c r="R54" s="88"/>
      <c r="S54" s="88"/>
      <c r="T54" s="88"/>
      <c r="U54" s="88"/>
      <c r="V54" s="88"/>
      <c r="W54" s="90"/>
      <c r="X54" s="90"/>
      <c r="Y54" s="76"/>
      <c r="Z54" s="76"/>
      <c r="AA54" s="76"/>
      <c r="AB54" s="76"/>
      <c r="AC54" s="76"/>
      <c r="AD54" s="76"/>
      <c r="AE54" s="76"/>
      <c r="AF54" s="76"/>
      <c r="AG54" s="76"/>
      <c r="AH54" s="76"/>
    </row>
    <row r="55" spans="15:34"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</row>
    <row r="56" spans="15:34"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</row>
    <row r="57" spans="15:34"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</row>
    <row r="58" spans="15:34"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</row>
    <row r="59" spans="15:34"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</row>
    <row r="60" spans="15:34"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</row>
    <row r="61" spans="15:34"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</row>
    <row r="62" spans="15:34"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</row>
    <row r="63" spans="15:34"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</row>
    <row r="64" spans="15:34"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</row>
    <row r="65" spans="15:34"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</row>
    <row r="66" spans="15:34"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</row>
    <row r="67" spans="15:34"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</row>
    <row r="68" spans="15:34"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</row>
    <row r="69" spans="15:34"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</row>
    <row r="70" spans="15:34"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</row>
    <row r="71" spans="15:34"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</row>
    <row r="72" spans="15:34"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</row>
    <row r="73" spans="15:34"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</row>
    <row r="74" spans="15:34"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</row>
    <row r="75" spans="15:34"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</row>
    <row r="76" spans="15:34"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</row>
    <row r="77" spans="15:34"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</row>
    <row r="78" spans="15:34"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</row>
    <row r="79" spans="15:34"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</row>
    <row r="80" spans="15:34"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</row>
    <row r="81" spans="15:34"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</row>
    <row r="82" spans="15:34"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</row>
    <row r="83" spans="15:34"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</row>
    <row r="84" spans="15:34"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</row>
    <row r="85" spans="15:34"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</row>
    <row r="86" spans="15:34"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</row>
    <row r="87" spans="15:34"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</row>
    <row r="88" spans="15:34"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</row>
    <row r="89" spans="15:34"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</row>
    <row r="90" spans="15:34"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</row>
    <row r="91" spans="15:34"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</row>
    <row r="92" spans="15:34"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</row>
    <row r="93" spans="15:34"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</row>
    <row r="94" spans="15:34"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</row>
    <row r="95" spans="15:34"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</row>
    <row r="96" spans="15:34"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</row>
    <row r="97" spans="15:34"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</row>
    <row r="98" spans="15:34"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</row>
    <row r="99" spans="15:34"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</row>
    <row r="100" spans="15:34"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</row>
    <row r="101" spans="15:34"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</row>
    <row r="102" spans="15:34"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</row>
    <row r="103" spans="15:34"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</row>
    <row r="104" spans="15:34"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</row>
    <row r="105" spans="15:34"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</row>
    <row r="106" spans="15:34"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</row>
    <row r="107" spans="15:34"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</row>
    <row r="108" spans="15:34"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</row>
    <row r="109" spans="15:34"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</row>
    <row r="110" spans="15:34"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</row>
    <row r="111" spans="15:34"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</row>
    <row r="112" spans="15:34"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</row>
    <row r="113" spans="15:34"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</row>
    <row r="114" spans="15:34"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</row>
    <row r="115" spans="15:34"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</row>
    <row r="116" spans="15:34"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</row>
    <row r="117" spans="15:34"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</row>
    <row r="118" spans="15:34"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</row>
    <row r="119" spans="15:34"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</row>
    <row r="120" spans="15:34"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</row>
    <row r="121" spans="15:34"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</row>
    <row r="122" spans="15:34"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</row>
    <row r="123" spans="15:34"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</row>
    <row r="124" spans="15:34"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</row>
    <row r="125" spans="15:34"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</row>
    <row r="126" spans="15:34"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</row>
    <row r="127" spans="15:34"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</row>
    <row r="128" spans="15:34"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</row>
    <row r="129" spans="15:34"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</row>
    <row r="130" spans="15:34"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</row>
    <row r="131" spans="15:34"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</row>
    <row r="132" spans="15:34"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</row>
    <row r="133" spans="15:34"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</row>
    <row r="134" spans="15:34"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</row>
    <row r="135" spans="15:34"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</row>
    <row r="136" spans="15:34"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</row>
    <row r="137" spans="15:34"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</row>
    <row r="138" spans="15:34"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</row>
    <row r="139" spans="15:34"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</row>
    <row r="140" spans="15:34"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</row>
    <row r="141" spans="15:34"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</row>
    <row r="142" spans="15:34"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</row>
    <row r="143" spans="15:34"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</row>
    <row r="144" spans="15:34"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</row>
    <row r="145" spans="15:34"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</row>
    <row r="146" spans="15:34"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</row>
    <row r="147" spans="15:34"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</row>
    <row r="148" spans="15:34"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</row>
    <row r="149" spans="15:34"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</row>
    <row r="150" spans="15:34"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</row>
    <row r="151" spans="15:34"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</row>
    <row r="152" spans="15:34"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</row>
    <row r="153" spans="15:34"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</row>
    <row r="154" spans="15:34"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</row>
    <row r="155" spans="15:34"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</row>
    <row r="156" spans="15:34"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</row>
    <row r="157" spans="15:34"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</row>
    <row r="158" spans="15:34"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</row>
    <row r="159" spans="15:34"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</row>
    <row r="160" spans="15:34"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</row>
    <row r="161" spans="15:34"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</row>
    <row r="162" spans="15:34"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</row>
    <row r="163" spans="15:34"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</row>
    <row r="164" spans="15:34"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</row>
    <row r="165" spans="15:34"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</row>
    <row r="166" spans="15:34"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</row>
    <row r="167" spans="15:34"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</row>
    <row r="168" spans="15:34"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</row>
    <row r="169" spans="15:34"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</row>
    <row r="170" spans="15:34"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</row>
    <row r="171" spans="15:34"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</row>
    <row r="172" spans="15:34"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</row>
    <row r="173" spans="15:34"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</row>
    <row r="174" spans="15:34"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</row>
    <row r="175" spans="15:34"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</row>
    <row r="176" spans="15:34"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</row>
    <row r="177" spans="15:34"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</row>
    <row r="178" spans="15:34"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</row>
    <row r="179" spans="15:34"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</row>
    <row r="180" spans="15:34"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</row>
    <row r="181" spans="15:34"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</row>
    <row r="182" spans="15:34"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</row>
    <row r="183" spans="15:34"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</row>
    <row r="184" spans="15:34"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</row>
    <row r="185" spans="15:34"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</row>
    <row r="186" spans="15:34"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</row>
    <row r="187" spans="15:34"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</row>
    <row r="188" spans="15:34"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</row>
    <row r="189" spans="15:34"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</row>
    <row r="190" spans="15:34"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</row>
    <row r="191" spans="15:34"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</row>
    <row r="192" spans="15:34"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</row>
    <row r="193" spans="15:34"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</row>
    <row r="194" spans="15:34"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</row>
    <row r="195" spans="15:34"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</row>
    <row r="196" spans="15:34"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</row>
    <row r="197" spans="15:34"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</row>
    <row r="198" spans="15:34"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</row>
    <row r="199" spans="15:34"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</row>
    <row r="200" spans="15:34"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</row>
    <row r="201" spans="15:34"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</row>
    <row r="202" spans="15:34"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</row>
    <row r="203" spans="15:34"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</row>
    <row r="204" spans="15:34"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</row>
    <row r="205" spans="15:34"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</row>
    <row r="206" spans="15:34"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</row>
    <row r="207" spans="15:34"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</row>
    <row r="208" spans="15:34"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</row>
    <row r="209" spans="15:34"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</row>
    <row r="210" spans="15:34"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</row>
    <row r="211" spans="15:34"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</row>
    <row r="212" spans="15:34"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</row>
    <row r="213" spans="15:34"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</row>
    <row r="214" spans="15:34"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</row>
    <row r="215" spans="15:34"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</row>
    <row r="216" spans="15:34"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</row>
    <row r="217" spans="15:34"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</row>
    <row r="218" spans="15:34"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</row>
    <row r="219" spans="15:34"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</row>
    <row r="220" spans="15:34"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</row>
    <row r="221" spans="15:34"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</row>
    <row r="222" spans="15:34"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</row>
    <row r="223" spans="15:34"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</row>
    <row r="224" spans="15:34"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</row>
    <row r="225" spans="15:34"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</row>
    <row r="226" spans="15:34"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</row>
    <row r="227" spans="15:34"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</row>
    <row r="228" spans="15:34"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</row>
    <row r="229" spans="15:34"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</row>
    <row r="230" spans="15:34"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</row>
    <row r="231" spans="15:34"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</row>
    <row r="232" spans="15:34"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</row>
    <row r="233" spans="15:34"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</row>
    <row r="234" spans="15:34"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</row>
    <row r="235" spans="15:34"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</row>
    <row r="236" spans="15:34"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</row>
    <row r="237" spans="15:34"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</row>
    <row r="238" spans="15:34"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</row>
    <row r="239" spans="15:34"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</row>
    <row r="240" spans="15:34"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</row>
    <row r="241" spans="15:34"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</row>
    <row r="242" spans="15:34"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</row>
    <row r="243" spans="15:34"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</row>
    <row r="244" spans="15:34"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</row>
    <row r="245" spans="15:34"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</row>
    <row r="246" spans="15:34"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</row>
    <row r="247" spans="15:34"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</row>
    <row r="248" spans="15:34"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</row>
    <row r="249" spans="15:34"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</row>
    <row r="250" spans="15:34"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</row>
    <row r="251" spans="15:34"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</row>
    <row r="252" spans="15:34"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</row>
    <row r="253" spans="15:34"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</row>
    <row r="254" spans="15:34"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</row>
    <row r="255" spans="15:34"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</row>
    <row r="256" spans="15:34"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</row>
    <row r="257" spans="15:34"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</row>
    <row r="258" spans="15:34"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</row>
    <row r="259" spans="15:34"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</row>
    <row r="260" spans="15:34"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</row>
    <row r="261" spans="15:34"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</row>
    <row r="262" spans="15:34"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</row>
    <row r="263" spans="15:34"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</row>
    <row r="264" spans="15:34"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</row>
    <row r="265" spans="15:34"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</row>
    <row r="266" spans="15:34"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</row>
    <row r="267" spans="15:34"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</row>
    <row r="268" spans="15:34"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</row>
    <row r="269" spans="15:34"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</row>
    <row r="270" spans="15:34"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</row>
    <row r="271" spans="15:34"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</row>
    <row r="272" spans="15:34"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</row>
    <row r="273" spans="15:34"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</row>
    <row r="274" spans="15:34"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</row>
    <row r="275" spans="15:34"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</row>
    <row r="276" spans="15:34"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</row>
    <row r="277" spans="15:34"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</row>
    <row r="278" spans="15:34"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</row>
    <row r="279" spans="15:34"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</row>
    <row r="280" spans="15:34"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</row>
    <row r="281" spans="15:34"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</row>
    <row r="282" spans="15:34"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</row>
    <row r="283" spans="15:34"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</row>
    <row r="284" spans="15:34"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</row>
    <row r="285" spans="15:34"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</row>
    <row r="286" spans="15:34"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</row>
    <row r="287" spans="15:34"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</row>
    <row r="288" spans="15:34"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</row>
    <row r="289" spans="15:34"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</row>
    <row r="290" spans="15:34"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</row>
    <row r="291" spans="15:34"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</row>
    <row r="292" spans="15:34"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</row>
    <row r="293" spans="15:34"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</row>
    <row r="294" spans="15:34"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</row>
    <row r="295" spans="15:34"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</row>
    <row r="296" spans="15:34"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</row>
    <row r="297" spans="15:34"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</row>
    <row r="298" spans="15:34"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</row>
    <row r="299" spans="15:34"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</row>
    <row r="300" spans="15:34"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</row>
    <row r="301" spans="15:34"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</row>
    <row r="302" spans="15:34"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</row>
    <row r="303" spans="15:34"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</row>
    <row r="304" spans="15:34"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</row>
    <row r="305" spans="15:34"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</row>
    <row r="306" spans="15:34"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</row>
    <row r="307" spans="15:34"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</row>
    <row r="308" spans="15:34"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</row>
    <row r="309" spans="15:34"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</row>
    <row r="310" spans="15:34"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</row>
    <row r="311" spans="15:34"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</row>
    <row r="312" spans="15:34"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</row>
    <row r="313" spans="15:34"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</row>
    <row r="314" spans="15:34"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</row>
    <row r="315" spans="15:34"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</row>
    <row r="316" spans="15:34"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</row>
    <row r="317" spans="15:34"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</row>
    <row r="318" spans="15:34"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</row>
    <row r="319" spans="15:34"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</row>
    <row r="320" spans="15:34"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</row>
    <row r="321" spans="15:34"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</row>
    <row r="322" spans="15:34"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</row>
    <row r="323" spans="15:34"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</row>
    <row r="324" spans="15:34"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</row>
    <row r="325" spans="15:34"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</row>
    <row r="326" spans="15:34"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</row>
    <row r="327" spans="15:34"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</row>
    <row r="328" spans="15:34"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</row>
    <row r="329" spans="15:34"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</row>
    <row r="330" spans="15:34"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</row>
    <row r="331" spans="15:34"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</row>
    <row r="332" spans="15:34"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</row>
    <row r="333" spans="15:34"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</row>
    <row r="334" spans="15:34"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</row>
    <row r="335" spans="15:34"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</row>
    <row r="336" spans="15:34"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</row>
    <row r="337" spans="15:34"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</row>
    <row r="338" spans="15:34"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</row>
    <row r="339" spans="15:34"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</row>
    <row r="340" spans="15:34"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</row>
    <row r="341" spans="15:34"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</row>
    <row r="342" spans="15:34"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</row>
    <row r="343" spans="15:34"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</row>
    <row r="344" spans="15:34"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</row>
    <row r="345" spans="15:34"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</row>
    <row r="346" spans="15:34"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</row>
    <row r="347" spans="15:34"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</row>
    <row r="348" spans="15:34"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</row>
    <row r="349" spans="15:34"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</row>
    <row r="350" spans="15:34"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</row>
    <row r="351" spans="15:34"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</row>
    <row r="352" spans="15:34"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</row>
    <row r="353" spans="15:34"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</row>
    <row r="354" spans="15:34"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</row>
    <row r="355" spans="15:34"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</row>
    <row r="356" spans="15:34"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</row>
    <row r="357" spans="15:34"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</row>
    <row r="358" spans="15:34"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</row>
    <row r="359" spans="15:34"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</row>
    <row r="360" spans="15:34"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</row>
    <row r="361" spans="15:34"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</row>
    <row r="362" spans="15:34"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</row>
    <row r="363" spans="15:34"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</row>
    <row r="364" spans="15:34"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</row>
    <row r="365" spans="15:34"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</row>
    <row r="366" spans="15:34"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</row>
    <row r="367" spans="15:34"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</row>
    <row r="368" spans="15:34"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</row>
    <row r="369" spans="15:34"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</row>
    <row r="370" spans="15:34"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</row>
    <row r="371" spans="15:34"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</row>
    <row r="372" spans="15:34"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</row>
    <row r="373" spans="15:34"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</row>
    <row r="374" spans="15:34"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</row>
    <row r="375" spans="15:34"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</row>
    <row r="376" spans="15:34"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</row>
    <row r="377" spans="15:34"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</row>
    <row r="378" spans="15:34"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</row>
    <row r="379" spans="15:34"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</row>
    <row r="380" spans="15:34"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</row>
    <row r="381" spans="15:34"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</row>
    <row r="382" spans="15:34"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</row>
    <row r="383" spans="15:34"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  <c r="AB383" s="76"/>
      <c r="AC383" s="76"/>
      <c r="AD383" s="76"/>
      <c r="AE383" s="76"/>
      <c r="AF383" s="76"/>
      <c r="AG383" s="76"/>
      <c r="AH383" s="76"/>
    </row>
    <row r="384" spans="15:34"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  <c r="AB384" s="76"/>
      <c r="AC384" s="76"/>
      <c r="AD384" s="76"/>
      <c r="AE384" s="76"/>
      <c r="AF384" s="76"/>
      <c r="AG384" s="76"/>
      <c r="AH384" s="76"/>
    </row>
    <row r="385" spans="15:34"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  <c r="AB385" s="76"/>
      <c r="AC385" s="76"/>
      <c r="AD385" s="76"/>
      <c r="AE385" s="76"/>
      <c r="AF385" s="76"/>
      <c r="AG385" s="76"/>
      <c r="AH385" s="76"/>
    </row>
    <row r="386" spans="15:34"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  <c r="AB386" s="76"/>
      <c r="AC386" s="76"/>
      <c r="AD386" s="76"/>
      <c r="AE386" s="76"/>
      <c r="AF386" s="76"/>
      <c r="AG386" s="76"/>
      <c r="AH386" s="76"/>
    </row>
    <row r="387" spans="15:34"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  <c r="AB387" s="76"/>
      <c r="AC387" s="76"/>
      <c r="AD387" s="76"/>
      <c r="AE387" s="76"/>
      <c r="AF387" s="76"/>
      <c r="AG387" s="76"/>
      <c r="AH387" s="76"/>
    </row>
    <row r="388" spans="15:34"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  <c r="AB388" s="76"/>
      <c r="AC388" s="76"/>
      <c r="AD388" s="76"/>
      <c r="AE388" s="76"/>
      <c r="AF388" s="76"/>
      <c r="AG388" s="76"/>
      <c r="AH388" s="76"/>
    </row>
    <row r="389" spans="15:34"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  <c r="AB389" s="76"/>
      <c r="AC389" s="76"/>
      <c r="AD389" s="76"/>
      <c r="AE389" s="76"/>
      <c r="AF389" s="76"/>
      <c r="AG389" s="76"/>
      <c r="AH389" s="76"/>
    </row>
    <row r="390" spans="15:34"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  <c r="AB390" s="76"/>
      <c r="AC390" s="76"/>
      <c r="AD390" s="76"/>
      <c r="AE390" s="76"/>
      <c r="AF390" s="76"/>
      <c r="AG390" s="76"/>
      <c r="AH390" s="76"/>
    </row>
    <row r="391" spans="15:34"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  <c r="AB391" s="76"/>
      <c r="AC391" s="76"/>
      <c r="AD391" s="76"/>
      <c r="AE391" s="76"/>
      <c r="AF391" s="76"/>
      <c r="AG391" s="76"/>
      <c r="AH391" s="76"/>
    </row>
    <row r="392" spans="15:34"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  <c r="AB392" s="76"/>
      <c r="AC392" s="76"/>
      <c r="AD392" s="76"/>
      <c r="AE392" s="76"/>
      <c r="AF392" s="76"/>
      <c r="AG392" s="76"/>
      <c r="AH392" s="76"/>
    </row>
    <row r="393" spans="15:34"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  <c r="AD393" s="76"/>
      <c r="AE393" s="76"/>
      <c r="AF393" s="76"/>
      <c r="AG393" s="76"/>
      <c r="AH393" s="76"/>
    </row>
    <row r="394" spans="15:34"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  <c r="AD394" s="76"/>
      <c r="AE394" s="76"/>
      <c r="AF394" s="76"/>
      <c r="AG394" s="76"/>
      <c r="AH394" s="76"/>
    </row>
    <row r="395" spans="15:34"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  <c r="AB395" s="76"/>
      <c r="AC395" s="76"/>
      <c r="AD395" s="76"/>
      <c r="AE395" s="76"/>
      <c r="AF395" s="76"/>
      <c r="AG395" s="76"/>
      <c r="AH395" s="76"/>
    </row>
    <row r="396" spans="15:34"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  <c r="AB396" s="76"/>
      <c r="AC396" s="76"/>
      <c r="AD396" s="76"/>
      <c r="AE396" s="76"/>
      <c r="AF396" s="76"/>
      <c r="AG396" s="76"/>
      <c r="AH396" s="76"/>
    </row>
    <row r="397" spans="15:34"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H397" s="76"/>
    </row>
    <row r="398" spans="15:34"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  <c r="AB398" s="76"/>
      <c r="AC398" s="76"/>
      <c r="AD398" s="76"/>
      <c r="AE398" s="76"/>
      <c r="AF398" s="76"/>
      <c r="AG398" s="76"/>
      <c r="AH398" s="76"/>
    </row>
    <row r="399" spans="15:34"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  <c r="AH399" s="76"/>
    </row>
    <row r="400" spans="15:34"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  <c r="AH400" s="76"/>
    </row>
    <row r="401" spans="15:34"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76"/>
      <c r="AF401" s="76"/>
      <c r="AG401" s="76"/>
      <c r="AH401" s="76"/>
    </row>
    <row r="402" spans="15:34"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</row>
    <row r="403" spans="15:34"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  <c r="AH403" s="76"/>
    </row>
    <row r="404" spans="15:34"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  <c r="AH404" s="76"/>
    </row>
    <row r="405" spans="15:34"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6"/>
      <c r="AB405" s="76"/>
      <c r="AC405" s="76"/>
      <c r="AD405" s="76"/>
      <c r="AE405" s="76"/>
      <c r="AF405" s="76"/>
      <c r="AG405" s="76"/>
      <c r="AH405" s="76"/>
    </row>
    <row r="406" spans="15:34"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6"/>
      <c r="AB406" s="76"/>
      <c r="AC406" s="76"/>
      <c r="AD406" s="76"/>
      <c r="AE406" s="76"/>
      <c r="AF406" s="76"/>
      <c r="AG406" s="76"/>
      <c r="AH406" s="76"/>
    </row>
    <row r="407" spans="15:34"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6"/>
      <c r="AB407" s="76"/>
      <c r="AC407" s="76"/>
      <c r="AD407" s="76"/>
      <c r="AE407" s="76"/>
      <c r="AF407" s="76"/>
      <c r="AG407" s="76"/>
      <c r="AH407" s="76"/>
    </row>
    <row r="408" spans="15:34"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6"/>
      <c r="AB408" s="76"/>
      <c r="AC408" s="76"/>
      <c r="AD408" s="76"/>
      <c r="AE408" s="76"/>
      <c r="AF408" s="76"/>
      <c r="AG408" s="76"/>
      <c r="AH408" s="76"/>
    </row>
    <row r="409" spans="15:34"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F409" s="76"/>
      <c r="AG409" s="76"/>
      <c r="AH409" s="76"/>
    </row>
    <row r="410" spans="15:34"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/>
      <c r="AG410" s="76"/>
      <c r="AH410" s="76"/>
    </row>
    <row r="411" spans="15:34"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/>
      <c r="AG411" s="76"/>
      <c r="AH411" s="76"/>
    </row>
    <row r="412" spans="15:34"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6"/>
      <c r="AB412" s="76"/>
      <c r="AC412" s="76"/>
      <c r="AD412" s="76"/>
      <c r="AE412" s="76"/>
      <c r="AF412" s="76"/>
      <c r="AG412" s="76"/>
      <c r="AH412" s="76"/>
    </row>
    <row r="413" spans="15:34"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6"/>
      <c r="AB413" s="76"/>
      <c r="AC413" s="76"/>
      <c r="AD413" s="76"/>
      <c r="AE413" s="76"/>
      <c r="AF413" s="76"/>
      <c r="AG413" s="76"/>
      <c r="AH413" s="76"/>
    </row>
    <row r="414" spans="15:34"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6"/>
      <c r="AB414" s="76"/>
      <c r="AC414" s="76"/>
      <c r="AD414" s="76"/>
      <c r="AE414" s="76"/>
      <c r="AF414" s="76"/>
      <c r="AG414" s="76"/>
      <c r="AH414" s="76"/>
    </row>
    <row r="415" spans="15:34"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</row>
    <row r="416" spans="15:34"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6"/>
      <c r="AB416" s="76"/>
      <c r="AC416" s="76"/>
      <c r="AD416" s="76"/>
      <c r="AE416" s="76"/>
      <c r="AF416" s="76"/>
      <c r="AG416" s="76"/>
      <c r="AH416" s="76"/>
    </row>
    <row r="417" spans="15:34"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6"/>
      <c r="AB417" s="76"/>
      <c r="AC417" s="76"/>
      <c r="AD417" s="76"/>
      <c r="AE417" s="76"/>
      <c r="AF417" s="76"/>
      <c r="AG417" s="76"/>
      <c r="AH417" s="76"/>
    </row>
    <row r="418" spans="15:34"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6"/>
      <c r="AB418" s="76"/>
      <c r="AC418" s="76"/>
      <c r="AD418" s="76"/>
      <c r="AE418" s="76"/>
      <c r="AF418" s="76"/>
      <c r="AG418" s="76"/>
      <c r="AH418" s="76"/>
    </row>
    <row r="419" spans="15:34"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  <c r="AE419" s="76"/>
      <c r="AF419" s="76"/>
      <c r="AG419" s="76"/>
      <c r="AH419" s="76"/>
    </row>
    <row r="420" spans="15:34"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</row>
    <row r="421" spans="15:34"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</row>
    <row r="422" spans="15:34"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6"/>
      <c r="AB422" s="76"/>
      <c r="AC422" s="76"/>
      <c r="AD422" s="76"/>
      <c r="AE422" s="76"/>
      <c r="AF422" s="76"/>
      <c r="AG422" s="76"/>
      <c r="AH422" s="76"/>
    </row>
    <row r="423" spans="15:34"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6"/>
      <c r="AB423" s="76"/>
      <c r="AC423" s="76"/>
      <c r="AD423" s="76"/>
      <c r="AE423" s="76"/>
      <c r="AF423" s="76"/>
      <c r="AG423" s="76"/>
      <c r="AH423" s="76"/>
    </row>
    <row r="424" spans="15:34"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6"/>
      <c r="AB424" s="76"/>
      <c r="AC424" s="76"/>
      <c r="AD424" s="76"/>
      <c r="AE424" s="76"/>
      <c r="AF424" s="76"/>
      <c r="AG424" s="76"/>
      <c r="AH424" s="76"/>
    </row>
    <row r="425" spans="15:34"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6"/>
      <c r="AB425" s="76"/>
      <c r="AC425" s="76"/>
      <c r="AD425" s="76"/>
      <c r="AE425" s="76"/>
      <c r="AF425" s="76"/>
      <c r="AG425" s="76"/>
      <c r="AH425" s="76"/>
    </row>
    <row r="426" spans="15:34"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6"/>
      <c r="AB426" s="76"/>
      <c r="AC426" s="76"/>
      <c r="AD426" s="76"/>
      <c r="AE426" s="76"/>
      <c r="AF426" s="76"/>
      <c r="AG426" s="76"/>
      <c r="AH426" s="76"/>
    </row>
    <row r="427" spans="15:34"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6"/>
      <c r="AB427" s="76"/>
      <c r="AC427" s="76"/>
      <c r="AD427" s="76"/>
      <c r="AE427" s="76"/>
      <c r="AF427" s="76"/>
      <c r="AG427" s="76"/>
      <c r="AH427" s="76"/>
    </row>
    <row r="428" spans="15:34"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6"/>
      <c r="AB428" s="76"/>
      <c r="AC428" s="76"/>
      <c r="AD428" s="76"/>
      <c r="AE428" s="76"/>
      <c r="AF428" s="76"/>
      <c r="AG428" s="76"/>
      <c r="AH428" s="76"/>
    </row>
    <row r="429" spans="15:34"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6"/>
      <c r="AB429" s="76"/>
      <c r="AC429" s="76"/>
      <c r="AD429" s="76"/>
      <c r="AE429" s="76"/>
      <c r="AF429" s="76"/>
      <c r="AG429" s="76"/>
      <c r="AH429" s="76"/>
    </row>
    <row r="430" spans="15:34"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6"/>
      <c r="AB430" s="76"/>
      <c r="AC430" s="76"/>
      <c r="AD430" s="76"/>
      <c r="AE430" s="76"/>
      <c r="AF430" s="76"/>
      <c r="AG430" s="76"/>
      <c r="AH430" s="76"/>
    </row>
    <row r="431" spans="15:34"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6"/>
      <c r="AB431" s="76"/>
      <c r="AC431" s="76"/>
      <c r="AD431" s="76"/>
      <c r="AE431" s="76"/>
      <c r="AF431" s="76"/>
      <c r="AG431" s="76"/>
      <c r="AH431" s="76"/>
    </row>
    <row r="432" spans="15:34"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6"/>
      <c r="AB432" s="76"/>
      <c r="AC432" s="76"/>
      <c r="AD432" s="76"/>
      <c r="AE432" s="76"/>
      <c r="AF432" s="76"/>
      <c r="AG432" s="76"/>
      <c r="AH432" s="76"/>
    </row>
    <row r="433" spans="15:34"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6"/>
      <c r="AB433" s="76"/>
      <c r="AC433" s="76"/>
      <c r="AD433" s="76"/>
      <c r="AE433" s="76"/>
      <c r="AF433" s="76"/>
      <c r="AG433" s="76"/>
      <c r="AH433" s="76"/>
    </row>
    <row r="434" spans="15:34"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6"/>
      <c r="AB434" s="76"/>
      <c r="AC434" s="76"/>
      <c r="AD434" s="76"/>
      <c r="AE434" s="76"/>
      <c r="AF434" s="76"/>
      <c r="AG434" s="76"/>
      <c r="AH434" s="76"/>
    </row>
    <row r="435" spans="15:34"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  <c r="AA435" s="76"/>
      <c r="AB435" s="76"/>
      <c r="AC435" s="76"/>
      <c r="AD435" s="76"/>
      <c r="AE435" s="76"/>
      <c r="AF435" s="76"/>
      <c r="AG435" s="76"/>
      <c r="AH435" s="76"/>
    </row>
    <row r="436" spans="15:34"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  <c r="AA436" s="76"/>
      <c r="AB436" s="76"/>
      <c r="AC436" s="76"/>
      <c r="AD436" s="76"/>
      <c r="AE436" s="76"/>
      <c r="AF436" s="76"/>
      <c r="AG436" s="76"/>
      <c r="AH436" s="76"/>
    </row>
    <row r="437" spans="15:34"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6"/>
      <c r="AB437" s="76"/>
      <c r="AC437" s="76"/>
      <c r="AD437" s="76"/>
      <c r="AE437" s="76"/>
      <c r="AF437" s="76"/>
      <c r="AG437" s="76"/>
      <c r="AH437" s="76"/>
    </row>
    <row r="438" spans="15:34"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6"/>
      <c r="AB438" s="76"/>
      <c r="AC438" s="76"/>
      <c r="AD438" s="76"/>
      <c r="AE438" s="76"/>
      <c r="AF438" s="76"/>
      <c r="AG438" s="76"/>
      <c r="AH438" s="76"/>
    </row>
    <row r="439" spans="15:34"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6"/>
      <c r="AB439" s="76"/>
      <c r="AC439" s="76"/>
      <c r="AD439" s="76"/>
      <c r="AE439" s="76"/>
      <c r="AF439" s="76"/>
      <c r="AG439" s="76"/>
      <c r="AH439" s="76"/>
    </row>
    <row r="440" spans="15:34"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6"/>
      <c r="AB440" s="76"/>
      <c r="AC440" s="76"/>
      <c r="AD440" s="76"/>
      <c r="AE440" s="76"/>
      <c r="AF440" s="76"/>
      <c r="AG440" s="76"/>
      <c r="AH440" s="76"/>
    </row>
    <row r="441" spans="15:34"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6"/>
      <c r="AB441" s="76"/>
      <c r="AC441" s="76"/>
      <c r="AD441" s="76"/>
      <c r="AE441" s="76"/>
      <c r="AF441" s="76"/>
      <c r="AG441" s="76"/>
      <c r="AH441" s="76"/>
    </row>
    <row r="442" spans="15:34"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  <c r="AA442" s="76"/>
      <c r="AB442" s="76"/>
      <c r="AC442" s="76"/>
      <c r="AD442" s="76"/>
      <c r="AE442" s="76"/>
      <c r="AF442" s="76"/>
      <c r="AG442" s="76"/>
      <c r="AH442" s="76"/>
    </row>
    <row r="443" spans="15:34"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6"/>
      <c r="AB443" s="76"/>
      <c r="AC443" s="76"/>
      <c r="AD443" s="76"/>
      <c r="AE443" s="76"/>
      <c r="AF443" s="76"/>
      <c r="AG443" s="76"/>
      <c r="AH443" s="76"/>
    </row>
    <row r="444" spans="15:34"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6"/>
      <c r="AB444" s="76"/>
      <c r="AC444" s="76"/>
      <c r="AD444" s="76"/>
      <c r="AE444" s="76"/>
      <c r="AF444" s="76"/>
      <c r="AG444" s="76"/>
      <c r="AH444" s="76"/>
    </row>
    <row r="445" spans="15:34"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</row>
    <row r="446" spans="15:34"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</row>
    <row r="447" spans="15:34"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</row>
    <row r="448" spans="15:34"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</row>
    <row r="449" spans="15:34"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</row>
    <row r="450" spans="15:34"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</row>
    <row r="451" spans="15:34"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</row>
    <row r="452" spans="15:34"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</row>
    <row r="453" spans="15:34"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</row>
    <row r="454" spans="15:34"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</row>
    <row r="455" spans="15:34"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</row>
    <row r="456" spans="15:34"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</row>
    <row r="457" spans="15:34"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</row>
    <row r="458" spans="15:34"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</row>
    <row r="459" spans="15:34"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</row>
    <row r="460" spans="15:34"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</row>
    <row r="461" spans="15:34"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</row>
    <row r="462" spans="15:34"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</row>
    <row r="463" spans="15:34"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</row>
    <row r="464" spans="15:34"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</row>
    <row r="465" spans="15:34"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</row>
    <row r="466" spans="15:34"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</row>
    <row r="467" spans="15:34"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</row>
    <row r="468" spans="15:34"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</row>
    <row r="469" spans="15:34"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</row>
    <row r="470" spans="15:34"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</row>
    <row r="471" spans="15:34"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</row>
    <row r="472" spans="15:34"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</row>
    <row r="473" spans="15:34"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</row>
    <row r="474" spans="15:34"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</row>
    <row r="475" spans="15:34"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6"/>
      <c r="AB475" s="76"/>
      <c r="AC475" s="76"/>
      <c r="AD475" s="76"/>
      <c r="AE475" s="76"/>
      <c r="AF475" s="76"/>
      <c r="AG475" s="76"/>
      <c r="AH475" s="76"/>
    </row>
    <row r="476" spans="15:34"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</row>
    <row r="477" spans="15:34"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6"/>
      <c r="AB477" s="76"/>
      <c r="AC477" s="76"/>
      <c r="AD477" s="76"/>
      <c r="AE477" s="76"/>
      <c r="AF477" s="76"/>
      <c r="AG477" s="76"/>
      <c r="AH477" s="76"/>
    </row>
    <row r="478" spans="15:34"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6"/>
      <c r="AB478" s="76"/>
      <c r="AC478" s="76"/>
      <c r="AD478" s="76"/>
      <c r="AE478" s="76"/>
      <c r="AF478" s="76"/>
      <c r="AG478" s="76"/>
      <c r="AH478" s="76"/>
    </row>
    <row r="479" spans="15:34"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  <c r="AA479" s="76"/>
      <c r="AB479" s="76"/>
      <c r="AC479" s="76"/>
      <c r="AD479" s="76"/>
      <c r="AE479" s="76"/>
      <c r="AF479" s="76"/>
      <c r="AG479" s="76"/>
      <c r="AH479" s="76"/>
    </row>
    <row r="480" spans="15:34"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  <c r="AA480" s="76"/>
      <c r="AB480" s="76"/>
      <c r="AC480" s="76"/>
      <c r="AD480" s="76"/>
      <c r="AE480" s="76"/>
      <c r="AF480" s="76"/>
      <c r="AG480" s="76"/>
      <c r="AH480" s="76"/>
    </row>
    <row r="481" spans="15:34"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6"/>
      <c r="AB481" s="76"/>
      <c r="AC481" s="76"/>
      <c r="AD481" s="76"/>
      <c r="AE481" s="76"/>
      <c r="AF481" s="76"/>
      <c r="AG481" s="76"/>
      <c r="AH481" s="76"/>
    </row>
    <row r="482" spans="15:34"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  <c r="AA482" s="76"/>
      <c r="AB482" s="76"/>
      <c r="AC482" s="76"/>
      <c r="AD482" s="76"/>
      <c r="AE482" s="76"/>
      <c r="AF482" s="76"/>
      <c r="AG482" s="76"/>
      <c r="AH482" s="76"/>
    </row>
    <row r="483" spans="15:34"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  <c r="AA483" s="76"/>
      <c r="AB483" s="76"/>
      <c r="AC483" s="76"/>
      <c r="AD483" s="76"/>
      <c r="AE483" s="76"/>
      <c r="AF483" s="76"/>
      <c r="AG483" s="76"/>
      <c r="AH483" s="76"/>
    </row>
    <row r="484" spans="15:34"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  <c r="AA484" s="76"/>
      <c r="AB484" s="76"/>
      <c r="AC484" s="76"/>
      <c r="AD484" s="76"/>
      <c r="AE484" s="76"/>
      <c r="AF484" s="76"/>
      <c r="AG484" s="76"/>
      <c r="AH484" s="76"/>
    </row>
    <row r="485" spans="15:34"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  <c r="AA485" s="76"/>
      <c r="AB485" s="76"/>
      <c r="AC485" s="76"/>
      <c r="AD485" s="76"/>
      <c r="AE485" s="76"/>
      <c r="AF485" s="76"/>
      <c r="AG485" s="76"/>
      <c r="AH485" s="76"/>
    </row>
    <row r="486" spans="15:34"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  <c r="AA486" s="76"/>
      <c r="AB486" s="76"/>
      <c r="AC486" s="76"/>
      <c r="AD486" s="76"/>
      <c r="AE486" s="76"/>
      <c r="AF486" s="76"/>
      <c r="AG486" s="76"/>
      <c r="AH486" s="76"/>
    </row>
    <row r="487" spans="15:34"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  <c r="AA487" s="76"/>
      <c r="AB487" s="76"/>
      <c r="AC487" s="76"/>
      <c r="AD487" s="76"/>
      <c r="AE487" s="76"/>
      <c r="AF487" s="76"/>
      <c r="AG487" s="76"/>
      <c r="AH487" s="76"/>
    </row>
    <row r="488" spans="15:34"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  <c r="AA488" s="76"/>
      <c r="AB488" s="76"/>
      <c r="AC488" s="76"/>
      <c r="AD488" s="76"/>
      <c r="AE488" s="76"/>
      <c r="AF488" s="76"/>
      <c r="AG488" s="76"/>
      <c r="AH488" s="76"/>
    </row>
    <row r="489" spans="15:34"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  <c r="AA489" s="76"/>
      <c r="AB489" s="76"/>
      <c r="AC489" s="76"/>
      <c r="AD489" s="76"/>
      <c r="AE489" s="76"/>
      <c r="AF489" s="76"/>
      <c r="AG489" s="76"/>
      <c r="AH489" s="76"/>
    </row>
    <row r="490" spans="15:34"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  <c r="AA490" s="76"/>
      <c r="AB490" s="76"/>
      <c r="AC490" s="76"/>
      <c r="AD490" s="76"/>
      <c r="AE490" s="76"/>
      <c r="AF490" s="76"/>
      <c r="AG490" s="76"/>
      <c r="AH490" s="76"/>
    </row>
    <row r="491" spans="15:34"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  <c r="AA491" s="76"/>
      <c r="AB491" s="76"/>
      <c r="AC491" s="76"/>
      <c r="AD491" s="76"/>
      <c r="AE491" s="76"/>
      <c r="AF491" s="76"/>
      <c r="AG491" s="76"/>
      <c r="AH491" s="76"/>
    </row>
    <row r="492" spans="15:34"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6"/>
      <c r="AB492" s="76"/>
      <c r="AC492" s="76"/>
      <c r="AD492" s="76"/>
      <c r="AE492" s="76"/>
      <c r="AF492" s="76"/>
      <c r="AG492" s="76"/>
      <c r="AH492" s="76"/>
    </row>
    <row r="493" spans="15:34"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6"/>
      <c r="AB493" s="76"/>
      <c r="AC493" s="76"/>
      <c r="AD493" s="76"/>
      <c r="AE493" s="76"/>
      <c r="AF493" s="76"/>
      <c r="AG493" s="76"/>
      <c r="AH493" s="76"/>
    </row>
    <row r="494" spans="15:34"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6"/>
      <c r="AB494" s="76"/>
      <c r="AC494" s="76"/>
      <c r="AD494" s="76"/>
      <c r="AE494" s="76"/>
      <c r="AF494" s="76"/>
      <c r="AG494" s="76"/>
      <c r="AH494" s="76"/>
    </row>
    <row r="495" spans="15:34"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6"/>
      <c r="AB495" s="76"/>
      <c r="AC495" s="76"/>
      <c r="AD495" s="76"/>
      <c r="AE495" s="76"/>
      <c r="AF495" s="76"/>
      <c r="AG495" s="76"/>
      <c r="AH495" s="76"/>
    </row>
    <row r="496" spans="15:34"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6"/>
      <c r="AB496" s="76"/>
      <c r="AC496" s="76"/>
      <c r="AD496" s="76"/>
      <c r="AE496" s="76"/>
      <c r="AF496" s="76"/>
      <c r="AG496" s="76"/>
      <c r="AH496" s="76"/>
    </row>
    <row r="497" spans="15:34"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6"/>
      <c r="AB497" s="76"/>
      <c r="AC497" s="76"/>
      <c r="AD497" s="76"/>
      <c r="AE497" s="76"/>
      <c r="AF497" s="76"/>
      <c r="AG497" s="76"/>
      <c r="AH497" s="76"/>
    </row>
    <row r="498" spans="15:34"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  <c r="AA498" s="76"/>
      <c r="AB498" s="76"/>
      <c r="AC498" s="76"/>
      <c r="AD498" s="76"/>
      <c r="AE498" s="76"/>
      <c r="AF498" s="76"/>
      <c r="AG498" s="76"/>
      <c r="AH498" s="76"/>
    </row>
    <row r="499" spans="15:34"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  <c r="AA499" s="76"/>
      <c r="AB499" s="76"/>
      <c r="AC499" s="76"/>
      <c r="AD499" s="76"/>
      <c r="AE499" s="76"/>
      <c r="AF499" s="76"/>
      <c r="AG499" s="76"/>
      <c r="AH499" s="76"/>
    </row>
    <row r="500" spans="15:34"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6"/>
      <c r="AB500" s="76"/>
      <c r="AC500" s="76"/>
      <c r="AD500" s="76"/>
      <c r="AE500" s="76"/>
      <c r="AF500" s="76"/>
      <c r="AG500" s="76"/>
      <c r="AH500" s="76"/>
    </row>
    <row r="501" spans="15:34"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6"/>
      <c r="AB501" s="76"/>
      <c r="AC501" s="76"/>
      <c r="AD501" s="76"/>
      <c r="AE501" s="76"/>
      <c r="AF501" s="76"/>
      <c r="AG501" s="76"/>
      <c r="AH501" s="76"/>
    </row>
    <row r="502" spans="15:34"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6"/>
      <c r="AB502" s="76"/>
      <c r="AC502" s="76"/>
      <c r="AD502" s="76"/>
      <c r="AE502" s="76"/>
      <c r="AF502" s="76"/>
      <c r="AG502" s="76"/>
      <c r="AH502" s="76"/>
    </row>
    <row r="503" spans="15:34"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6"/>
      <c r="AB503" s="76"/>
      <c r="AC503" s="76"/>
      <c r="AD503" s="76"/>
      <c r="AE503" s="76"/>
      <c r="AF503" s="76"/>
      <c r="AG503" s="76"/>
      <c r="AH503" s="76"/>
    </row>
    <row r="504" spans="15:34"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6"/>
      <c r="AB504" s="76"/>
      <c r="AC504" s="76"/>
      <c r="AD504" s="76"/>
      <c r="AE504" s="76"/>
      <c r="AF504" s="76"/>
      <c r="AG504" s="76"/>
      <c r="AH504" s="76"/>
    </row>
    <row r="505" spans="15:34"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6"/>
      <c r="AB505" s="76"/>
      <c r="AC505" s="76"/>
      <c r="AD505" s="76"/>
      <c r="AE505" s="76"/>
      <c r="AF505" s="76"/>
      <c r="AG505" s="76"/>
      <c r="AH505" s="76"/>
    </row>
    <row r="506" spans="15:34"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6"/>
      <c r="AB506" s="76"/>
      <c r="AC506" s="76"/>
      <c r="AD506" s="76"/>
      <c r="AE506" s="76"/>
      <c r="AF506" s="76"/>
      <c r="AG506" s="76"/>
      <c r="AH506" s="76"/>
    </row>
    <row r="507" spans="15:34"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6"/>
      <c r="AB507" s="76"/>
      <c r="AC507" s="76"/>
      <c r="AD507" s="76"/>
      <c r="AE507" s="76"/>
      <c r="AF507" s="76"/>
      <c r="AG507" s="76"/>
      <c r="AH507" s="76"/>
    </row>
    <row r="508" spans="15:34"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6"/>
      <c r="AB508" s="76"/>
      <c r="AC508" s="76"/>
      <c r="AD508" s="76"/>
      <c r="AE508" s="76"/>
      <c r="AF508" s="76"/>
      <c r="AG508" s="76"/>
      <c r="AH508" s="76"/>
    </row>
    <row r="509" spans="15:34"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6"/>
      <c r="AB509" s="76"/>
      <c r="AC509" s="76"/>
      <c r="AD509" s="76"/>
      <c r="AE509" s="76"/>
      <c r="AF509" s="76"/>
      <c r="AG509" s="76"/>
      <c r="AH509" s="76"/>
    </row>
    <row r="510" spans="15:34"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6"/>
      <c r="AB510" s="76"/>
      <c r="AC510" s="76"/>
      <c r="AD510" s="76"/>
      <c r="AE510" s="76"/>
      <c r="AF510" s="76"/>
      <c r="AG510" s="76"/>
      <c r="AH510" s="76"/>
    </row>
    <row r="511" spans="15:34"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  <c r="AB511" s="76"/>
      <c r="AC511" s="76"/>
      <c r="AD511" s="76"/>
      <c r="AE511" s="76"/>
      <c r="AF511" s="76"/>
      <c r="AG511" s="76"/>
      <c r="AH511" s="76"/>
    </row>
    <row r="512" spans="15:34"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</row>
    <row r="513" spans="15:34"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</row>
    <row r="514" spans="15:34"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</row>
    <row r="515" spans="15:34"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</row>
    <row r="516" spans="15:34"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</row>
    <row r="517" spans="15:34"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</row>
    <row r="518" spans="15:34"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6"/>
      <c r="AB518" s="76"/>
      <c r="AC518" s="76"/>
      <c r="AD518" s="76"/>
      <c r="AE518" s="76"/>
      <c r="AF518" s="76"/>
      <c r="AG518" s="76"/>
      <c r="AH518" s="76"/>
    </row>
    <row r="519" spans="15:34"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</row>
    <row r="520" spans="15:34"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6"/>
      <c r="AB520" s="76"/>
      <c r="AC520" s="76"/>
      <c r="AD520" s="76"/>
      <c r="AE520" s="76"/>
      <c r="AF520" s="76"/>
      <c r="AG520" s="76"/>
      <c r="AH520" s="76"/>
    </row>
    <row r="521" spans="15:34"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</row>
    <row r="522" spans="15:34"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</row>
    <row r="523" spans="15:34"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</row>
    <row r="524" spans="15:34"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</row>
    <row r="525" spans="15:34"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6"/>
      <c r="AB525" s="76"/>
      <c r="AC525" s="76"/>
      <c r="AD525" s="76"/>
      <c r="AE525" s="76"/>
      <c r="AF525" s="76"/>
      <c r="AG525" s="76"/>
      <c r="AH525" s="76"/>
    </row>
    <row r="526" spans="15:34"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</row>
    <row r="527" spans="15:34"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6"/>
      <c r="AB527" s="76"/>
      <c r="AC527" s="76"/>
      <c r="AD527" s="76"/>
      <c r="AE527" s="76"/>
      <c r="AF527" s="76"/>
      <c r="AG527" s="76"/>
      <c r="AH527" s="76"/>
    </row>
    <row r="528" spans="15:34"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</row>
    <row r="529" spans="15:34"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6"/>
      <c r="AB529" s="76"/>
      <c r="AC529" s="76"/>
      <c r="AD529" s="76"/>
      <c r="AE529" s="76"/>
      <c r="AF529" s="76"/>
      <c r="AG529" s="76"/>
      <c r="AH529" s="76"/>
    </row>
    <row r="530" spans="15:34"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</row>
    <row r="531" spans="15:34"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</row>
    <row r="532" spans="15:34"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</row>
    <row r="533" spans="15:34"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</row>
    <row r="534" spans="15:34"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</row>
    <row r="535" spans="15:34"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</row>
    <row r="536" spans="15:34"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</row>
    <row r="537" spans="15:34"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6"/>
      <c r="AB537" s="76"/>
      <c r="AC537" s="76"/>
      <c r="AD537" s="76"/>
      <c r="AE537" s="76"/>
      <c r="AF537" s="76"/>
      <c r="AG537" s="76"/>
      <c r="AH537" s="76"/>
    </row>
    <row r="538" spans="15:34"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</row>
    <row r="539" spans="15:34"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6"/>
      <c r="AB539" s="76"/>
      <c r="AC539" s="76"/>
      <c r="AD539" s="76"/>
      <c r="AE539" s="76"/>
      <c r="AF539" s="76"/>
      <c r="AG539" s="76"/>
      <c r="AH539" s="76"/>
    </row>
    <row r="540" spans="15:34"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</row>
    <row r="541" spans="15:34"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6"/>
      <c r="AB541" s="76"/>
      <c r="AC541" s="76"/>
      <c r="AD541" s="76"/>
      <c r="AE541" s="76"/>
      <c r="AF541" s="76"/>
      <c r="AG541" s="76"/>
      <c r="AH541" s="76"/>
    </row>
    <row r="542" spans="15:34"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</row>
    <row r="543" spans="15:34"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6"/>
      <c r="AB543" s="76"/>
      <c r="AC543" s="76"/>
      <c r="AD543" s="76"/>
      <c r="AE543" s="76"/>
      <c r="AF543" s="76"/>
      <c r="AG543" s="76"/>
      <c r="AH543" s="76"/>
    </row>
    <row r="544" spans="15:34"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</row>
    <row r="545" spans="15:34"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6"/>
      <c r="AB545" s="76"/>
      <c r="AC545" s="76"/>
      <c r="AD545" s="76"/>
      <c r="AE545" s="76"/>
      <c r="AF545" s="76"/>
      <c r="AG545" s="76"/>
      <c r="AH545" s="76"/>
    </row>
    <row r="546" spans="15:34"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</row>
    <row r="547" spans="15:34"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6"/>
      <c r="AB547" s="76"/>
      <c r="AC547" s="76"/>
      <c r="AD547" s="76"/>
      <c r="AE547" s="76"/>
      <c r="AF547" s="76"/>
      <c r="AG547" s="76"/>
      <c r="AH547" s="76"/>
    </row>
    <row r="548" spans="15:34"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6"/>
      <c r="AB548" s="76"/>
      <c r="AC548" s="76"/>
      <c r="AD548" s="76"/>
      <c r="AE548" s="76"/>
      <c r="AF548" s="76"/>
      <c r="AG548" s="76"/>
      <c r="AH548" s="76"/>
    </row>
    <row r="549" spans="15:34"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6"/>
      <c r="AB549" s="76"/>
      <c r="AC549" s="76"/>
      <c r="AD549" s="76"/>
      <c r="AE549" s="76"/>
      <c r="AF549" s="76"/>
      <c r="AG549" s="76"/>
      <c r="AH549" s="76"/>
    </row>
    <row r="550" spans="15:34"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6"/>
      <c r="AB550" s="76"/>
      <c r="AC550" s="76"/>
      <c r="AD550" s="76"/>
      <c r="AE550" s="76"/>
      <c r="AF550" s="76"/>
      <c r="AG550" s="76"/>
      <c r="AH550" s="76"/>
    </row>
    <row r="551" spans="15:34"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6"/>
      <c r="AB551" s="76"/>
      <c r="AC551" s="76"/>
      <c r="AD551" s="76"/>
      <c r="AE551" s="76"/>
      <c r="AF551" s="76"/>
      <c r="AG551" s="76"/>
      <c r="AH551" s="76"/>
    </row>
    <row r="552" spans="15:34"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/>
      <c r="AG552" s="76"/>
      <c r="AH552" s="76"/>
    </row>
    <row r="553" spans="15:34"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/>
      <c r="AG553" s="76"/>
      <c r="AH553" s="76"/>
    </row>
    <row r="554" spans="15:34"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/>
      <c r="AG554" s="76"/>
      <c r="AH554" s="76"/>
    </row>
    <row r="555" spans="15:34"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6"/>
      <c r="AB555" s="76"/>
      <c r="AC555" s="76"/>
      <c r="AD555" s="76"/>
      <c r="AE555" s="76"/>
      <c r="AF555" s="76"/>
      <c r="AG555" s="76"/>
      <c r="AH555" s="76"/>
    </row>
    <row r="556" spans="15:34"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6"/>
      <c r="AB556" s="76"/>
      <c r="AC556" s="76"/>
      <c r="AD556" s="76"/>
      <c r="AE556" s="76"/>
      <c r="AF556" s="76"/>
      <c r="AG556" s="76"/>
      <c r="AH556" s="76"/>
    </row>
    <row r="557" spans="15:34"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  <c r="AA557" s="76"/>
      <c r="AB557" s="76"/>
      <c r="AC557" s="76"/>
      <c r="AD557" s="76"/>
      <c r="AE557" s="76"/>
      <c r="AF557" s="76"/>
      <c r="AG557" s="76"/>
      <c r="AH557" s="76"/>
    </row>
    <row r="558" spans="15:34"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6"/>
      <c r="AB558" s="76"/>
      <c r="AC558" s="76"/>
      <c r="AD558" s="76"/>
      <c r="AE558" s="76"/>
      <c r="AF558" s="76"/>
      <c r="AG558" s="76"/>
      <c r="AH558" s="76"/>
    </row>
    <row r="559" spans="15:34"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6"/>
      <c r="AB559" s="76"/>
      <c r="AC559" s="76"/>
      <c r="AD559" s="76"/>
      <c r="AE559" s="76"/>
      <c r="AF559" s="76"/>
      <c r="AG559" s="76"/>
      <c r="AH559" s="76"/>
    </row>
    <row r="560" spans="15:34"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6"/>
      <c r="AB560" s="76"/>
      <c r="AC560" s="76"/>
      <c r="AD560" s="76"/>
      <c r="AE560" s="76"/>
      <c r="AF560" s="76"/>
      <c r="AG560" s="76"/>
      <c r="AH560" s="76"/>
    </row>
    <row r="561" spans="15:34"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6"/>
      <c r="AB561" s="76"/>
      <c r="AC561" s="76"/>
      <c r="AD561" s="76"/>
      <c r="AE561" s="76"/>
      <c r="AF561" s="76"/>
      <c r="AG561" s="76"/>
      <c r="AH561" s="76"/>
    </row>
    <row r="562" spans="15:34"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6"/>
      <c r="AB562" s="76"/>
      <c r="AC562" s="76"/>
      <c r="AD562" s="76"/>
      <c r="AE562" s="76"/>
      <c r="AF562" s="76"/>
      <c r="AG562" s="76"/>
      <c r="AH562" s="76"/>
    </row>
    <row r="563" spans="15:34"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6"/>
      <c r="AB563" s="76"/>
      <c r="AC563" s="76"/>
      <c r="AD563" s="76"/>
      <c r="AE563" s="76"/>
      <c r="AF563" s="76"/>
      <c r="AG563" s="76"/>
      <c r="AH563" s="76"/>
    </row>
    <row r="564" spans="15:34"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6"/>
      <c r="AB564" s="76"/>
      <c r="AC564" s="76"/>
      <c r="AD564" s="76"/>
      <c r="AE564" s="76"/>
      <c r="AF564" s="76"/>
      <c r="AG564" s="76"/>
      <c r="AH564" s="76"/>
    </row>
    <row r="565" spans="15:34"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6"/>
      <c r="AB565" s="76"/>
      <c r="AC565" s="76"/>
      <c r="AD565" s="76"/>
      <c r="AE565" s="76"/>
      <c r="AF565" s="76"/>
      <c r="AG565" s="76"/>
      <c r="AH565" s="76"/>
    </row>
    <row r="566" spans="15:34"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6"/>
      <c r="AB566" s="76"/>
      <c r="AC566" s="76"/>
      <c r="AD566" s="76"/>
      <c r="AE566" s="76"/>
      <c r="AF566" s="76"/>
      <c r="AG566" s="76"/>
      <c r="AH566" s="76"/>
    </row>
    <row r="567" spans="15:34"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6"/>
      <c r="AB567" s="76"/>
      <c r="AC567" s="76"/>
      <c r="AD567" s="76"/>
      <c r="AE567" s="76"/>
      <c r="AF567" s="76"/>
      <c r="AG567" s="76"/>
      <c r="AH567" s="76"/>
    </row>
    <row r="568" spans="15:34"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6"/>
      <c r="AB568" s="76"/>
      <c r="AC568" s="76"/>
      <c r="AD568" s="76"/>
      <c r="AE568" s="76"/>
      <c r="AF568" s="76"/>
      <c r="AG568" s="76"/>
      <c r="AH568" s="76"/>
    </row>
    <row r="569" spans="15:34"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6"/>
      <c r="AB569" s="76"/>
      <c r="AC569" s="76"/>
      <c r="AD569" s="76"/>
      <c r="AE569" s="76"/>
      <c r="AF569" s="76"/>
      <c r="AG569" s="76"/>
      <c r="AH569" s="76"/>
    </row>
    <row r="570" spans="15:34"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  <c r="AA570" s="76"/>
      <c r="AB570" s="76"/>
      <c r="AC570" s="76"/>
      <c r="AD570" s="76"/>
      <c r="AE570" s="76"/>
      <c r="AF570" s="76"/>
      <c r="AG570" s="76"/>
      <c r="AH570" s="76"/>
    </row>
    <row r="571" spans="15:34"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  <c r="AA571" s="76"/>
      <c r="AB571" s="76"/>
      <c r="AC571" s="76"/>
      <c r="AD571" s="76"/>
      <c r="AE571" s="76"/>
      <c r="AF571" s="76"/>
      <c r="AG571" s="76"/>
      <c r="AH571" s="76"/>
    </row>
    <row r="572" spans="15:34"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  <c r="AA572" s="76"/>
      <c r="AB572" s="76"/>
      <c r="AC572" s="76"/>
      <c r="AD572" s="76"/>
      <c r="AE572" s="76"/>
      <c r="AF572" s="76"/>
      <c r="AG572" s="76"/>
      <c r="AH572" s="76"/>
    </row>
    <row r="573" spans="15:34"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  <c r="AA573" s="76"/>
      <c r="AB573" s="76"/>
      <c r="AC573" s="76"/>
      <c r="AD573" s="76"/>
      <c r="AE573" s="76"/>
      <c r="AF573" s="76"/>
      <c r="AG573" s="76"/>
      <c r="AH573" s="76"/>
    </row>
    <row r="574" spans="15:34"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  <c r="AA574" s="76"/>
      <c r="AB574" s="76"/>
      <c r="AC574" s="76"/>
      <c r="AD574" s="76"/>
      <c r="AE574" s="76"/>
      <c r="AF574" s="76"/>
      <c r="AG574" s="76"/>
      <c r="AH574" s="76"/>
    </row>
    <row r="575" spans="15:34"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  <c r="AA575" s="76"/>
      <c r="AB575" s="76"/>
      <c r="AC575" s="76"/>
      <c r="AD575" s="76"/>
      <c r="AE575" s="76"/>
      <c r="AF575" s="76"/>
      <c r="AG575" s="76"/>
      <c r="AH575" s="76"/>
    </row>
    <row r="576" spans="15:34"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  <c r="AA576" s="76"/>
      <c r="AB576" s="76"/>
      <c r="AC576" s="76"/>
      <c r="AD576" s="76"/>
      <c r="AE576" s="76"/>
      <c r="AF576" s="76"/>
      <c r="AG576" s="76"/>
      <c r="AH576" s="76"/>
    </row>
    <row r="577" spans="15:34"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  <c r="AA577" s="76"/>
      <c r="AB577" s="76"/>
      <c r="AC577" s="76"/>
      <c r="AD577" s="76"/>
      <c r="AE577" s="76"/>
      <c r="AF577" s="76"/>
      <c r="AG577" s="76"/>
      <c r="AH577" s="76"/>
    </row>
    <row r="578" spans="15:34"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  <c r="AA578" s="76"/>
      <c r="AB578" s="76"/>
      <c r="AC578" s="76"/>
      <c r="AD578" s="76"/>
      <c r="AE578" s="76"/>
      <c r="AF578" s="76"/>
      <c r="AG578" s="76"/>
      <c r="AH578" s="76"/>
    </row>
    <row r="579" spans="15:34"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  <c r="AA579" s="76"/>
      <c r="AB579" s="76"/>
      <c r="AC579" s="76"/>
      <c r="AD579" s="76"/>
      <c r="AE579" s="76"/>
      <c r="AF579" s="76"/>
      <c r="AG579" s="76"/>
      <c r="AH579" s="76"/>
    </row>
    <row r="580" spans="15:34"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  <c r="AA580" s="76"/>
      <c r="AB580" s="76"/>
      <c r="AC580" s="76"/>
      <c r="AD580" s="76"/>
      <c r="AE580" s="76"/>
      <c r="AF580" s="76"/>
      <c r="AG580" s="76"/>
      <c r="AH580" s="76"/>
    </row>
    <row r="581" spans="15:34"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  <c r="AA581" s="76"/>
      <c r="AB581" s="76"/>
      <c r="AC581" s="76"/>
      <c r="AD581" s="76"/>
      <c r="AE581" s="76"/>
      <c r="AF581" s="76"/>
      <c r="AG581" s="76"/>
      <c r="AH581" s="76"/>
    </row>
    <row r="582" spans="15:34"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  <c r="AA582" s="76"/>
      <c r="AB582" s="76"/>
      <c r="AC582" s="76"/>
      <c r="AD582" s="76"/>
      <c r="AE582" s="76"/>
      <c r="AF582" s="76"/>
      <c r="AG582" s="76"/>
      <c r="AH582" s="76"/>
    </row>
    <row r="583" spans="15:34"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  <c r="AA583" s="76"/>
      <c r="AB583" s="76"/>
      <c r="AC583" s="76"/>
      <c r="AD583" s="76"/>
      <c r="AE583" s="76"/>
      <c r="AF583" s="76"/>
      <c r="AG583" s="76"/>
      <c r="AH583" s="76"/>
    </row>
    <row r="584" spans="15:34"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  <c r="AA584" s="76"/>
      <c r="AB584" s="76"/>
      <c r="AC584" s="76"/>
      <c r="AD584" s="76"/>
      <c r="AE584" s="76"/>
      <c r="AF584" s="76"/>
      <c r="AG584" s="76"/>
      <c r="AH584" s="76"/>
    </row>
    <row r="585" spans="15:34"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  <c r="AA585" s="76"/>
      <c r="AB585" s="76"/>
      <c r="AC585" s="76"/>
      <c r="AD585" s="76"/>
      <c r="AE585" s="76"/>
      <c r="AF585" s="76"/>
      <c r="AG585" s="76"/>
      <c r="AH585" s="76"/>
    </row>
    <row r="586" spans="15:34"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  <c r="AA586" s="76"/>
      <c r="AB586" s="76"/>
      <c r="AC586" s="76"/>
      <c r="AD586" s="76"/>
      <c r="AE586" s="76"/>
      <c r="AF586" s="76"/>
      <c r="AG586" s="76"/>
      <c r="AH586" s="76"/>
    </row>
    <row r="587" spans="15:34"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  <c r="AA587" s="76"/>
      <c r="AB587" s="76"/>
      <c r="AC587" s="76"/>
      <c r="AD587" s="76"/>
      <c r="AE587" s="76"/>
      <c r="AF587" s="76"/>
      <c r="AG587" s="76"/>
      <c r="AH587" s="76"/>
    </row>
    <row r="588" spans="15:34"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  <c r="AA588" s="76"/>
      <c r="AB588" s="76"/>
      <c r="AC588" s="76"/>
      <c r="AD588" s="76"/>
      <c r="AE588" s="76"/>
      <c r="AF588" s="76"/>
      <c r="AG588" s="76"/>
      <c r="AH588" s="76"/>
    </row>
    <row r="589" spans="15:34"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  <c r="AA589" s="76"/>
      <c r="AB589" s="76"/>
      <c r="AC589" s="76"/>
      <c r="AD589" s="76"/>
      <c r="AE589" s="76"/>
      <c r="AF589" s="76"/>
      <c r="AG589" s="76"/>
      <c r="AH589" s="76"/>
    </row>
    <row r="590" spans="15:34"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  <c r="AA590" s="76"/>
      <c r="AB590" s="76"/>
      <c r="AC590" s="76"/>
      <c r="AD590" s="76"/>
      <c r="AE590" s="76"/>
      <c r="AF590" s="76"/>
      <c r="AG590" s="76"/>
      <c r="AH590" s="76"/>
    </row>
    <row r="591" spans="15:34"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  <c r="AA591" s="76"/>
      <c r="AB591" s="76"/>
      <c r="AC591" s="76"/>
      <c r="AD591" s="76"/>
      <c r="AE591" s="76"/>
      <c r="AF591" s="76"/>
      <c r="AG591" s="76"/>
      <c r="AH591" s="76"/>
    </row>
    <row r="592" spans="15:34"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  <c r="AA592" s="76"/>
      <c r="AB592" s="76"/>
      <c r="AC592" s="76"/>
      <c r="AD592" s="76"/>
      <c r="AE592" s="76"/>
      <c r="AF592" s="76"/>
      <c r="AG592" s="76"/>
      <c r="AH592" s="76"/>
    </row>
    <row r="593" spans="15:34"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  <c r="AA593" s="76"/>
      <c r="AB593" s="76"/>
      <c r="AC593" s="76"/>
      <c r="AD593" s="76"/>
      <c r="AE593" s="76"/>
      <c r="AF593" s="76"/>
      <c r="AG593" s="76"/>
      <c r="AH593" s="76"/>
    </row>
    <row r="594" spans="15:34"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  <c r="AA594" s="76"/>
      <c r="AB594" s="76"/>
      <c r="AC594" s="76"/>
      <c r="AD594" s="76"/>
      <c r="AE594" s="76"/>
      <c r="AF594" s="76"/>
      <c r="AG594" s="76"/>
      <c r="AH594" s="76"/>
    </row>
    <row r="595" spans="15:34"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  <c r="AA595" s="76"/>
      <c r="AB595" s="76"/>
      <c r="AC595" s="76"/>
      <c r="AD595" s="76"/>
      <c r="AE595" s="76"/>
      <c r="AF595" s="76"/>
      <c r="AG595" s="76"/>
      <c r="AH595" s="76"/>
    </row>
    <row r="596" spans="15:34"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  <c r="AA596" s="76"/>
      <c r="AB596" s="76"/>
      <c r="AC596" s="76"/>
      <c r="AD596" s="76"/>
      <c r="AE596" s="76"/>
      <c r="AF596" s="76"/>
      <c r="AG596" s="76"/>
      <c r="AH596" s="76"/>
    </row>
    <row r="597" spans="15:34"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  <c r="AA597" s="76"/>
      <c r="AB597" s="76"/>
      <c r="AC597" s="76"/>
      <c r="AD597" s="76"/>
      <c r="AE597" s="76"/>
      <c r="AF597" s="76"/>
      <c r="AG597" s="76"/>
      <c r="AH597" s="76"/>
    </row>
    <row r="598" spans="15:34"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  <c r="AA598" s="76"/>
      <c r="AB598" s="76"/>
      <c r="AC598" s="76"/>
      <c r="AD598" s="76"/>
      <c r="AE598" s="76"/>
      <c r="AF598" s="76"/>
      <c r="AG598" s="76"/>
      <c r="AH598" s="76"/>
    </row>
    <row r="599" spans="15:34"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  <c r="AA599" s="76"/>
      <c r="AB599" s="76"/>
      <c r="AC599" s="76"/>
      <c r="AD599" s="76"/>
      <c r="AE599" s="76"/>
      <c r="AF599" s="76"/>
      <c r="AG599" s="76"/>
      <c r="AH599" s="76"/>
    </row>
    <row r="600" spans="15:34"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  <c r="AA600" s="76"/>
      <c r="AB600" s="76"/>
      <c r="AC600" s="76"/>
      <c r="AD600" s="76"/>
      <c r="AE600" s="76"/>
      <c r="AF600" s="76"/>
      <c r="AG600" s="76"/>
      <c r="AH600" s="76"/>
    </row>
    <row r="601" spans="15:34"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  <c r="AA601" s="76"/>
      <c r="AB601" s="76"/>
      <c r="AC601" s="76"/>
      <c r="AD601" s="76"/>
      <c r="AE601" s="76"/>
      <c r="AF601" s="76"/>
      <c r="AG601" s="76"/>
      <c r="AH601" s="76"/>
    </row>
    <row r="602" spans="15:34"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  <c r="AA602" s="76"/>
      <c r="AB602" s="76"/>
      <c r="AC602" s="76"/>
      <c r="AD602" s="76"/>
      <c r="AE602" s="76"/>
      <c r="AF602" s="76"/>
      <c r="AG602" s="76"/>
      <c r="AH602" s="76"/>
    </row>
    <row r="603" spans="15:34"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  <c r="AA603" s="76"/>
      <c r="AB603" s="76"/>
      <c r="AC603" s="76"/>
      <c r="AD603" s="76"/>
      <c r="AE603" s="76"/>
      <c r="AF603" s="76"/>
      <c r="AG603" s="76"/>
      <c r="AH603" s="76"/>
    </row>
    <row r="604" spans="15:34"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  <c r="AA604" s="76"/>
      <c r="AB604" s="76"/>
      <c r="AC604" s="76"/>
      <c r="AD604" s="76"/>
      <c r="AE604" s="76"/>
      <c r="AF604" s="76"/>
      <c r="AG604" s="76"/>
      <c r="AH604" s="76"/>
    </row>
    <row r="605" spans="15:34"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  <c r="AA605" s="76"/>
      <c r="AB605" s="76"/>
      <c r="AC605" s="76"/>
      <c r="AD605" s="76"/>
      <c r="AE605" s="76"/>
      <c r="AF605" s="76"/>
      <c r="AG605" s="76"/>
      <c r="AH605" s="76"/>
    </row>
    <row r="606" spans="15:34"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  <c r="AA606" s="76"/>
      <c r="AB606" s="76"/>
      <c r="AC606" s="76"/>
      <c r="AD606" s="76"/>
      <c r="AE606" s="76"/>
      <c r="AF606" s="76"/>
      <c r="AG606" s="76"/>
      <c r="AH606" s="76"/>
    </row>
    <row r="607" spans="15:34"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  <c r="AA607" s="76"/>
      <c r="AB607" s="76"/>
      <c r="AC607" s="76"/>
      <c r="AD607" s="76"/>
      <c r="AE607" s="76"/>
      <c r="AF607" s="76"/>
      <c r="AG607" s="76"/>
      <c r="AH607" s="76"/>
    </row>
    <row r="608" spans="15:34"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  <c r="AA608" s="76"/>
      <c r="AB608" s="76"/>
      <c r="AC608" s="76"/>
      <c r="AD608" s="76"/>
      <c r="AE608" s="76"/>
      <c r="AF608" s="76"/>
      <c r="AG608" s="76"/>
      <c r="AH608" s="76"/>
    </row>
    <row r="609" spans="15:34"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  <c r="AA609" s="76"/>
      <c r="AB609" s="76"/>
      <c r="AC609" s="76"/>
      <c r="AD609" s="76"/>
      <c r="AE609" s="76"/>
      <c r="AF609" s="76"/>
      <c r="AG609" s="76"/>
      <c r="AH609" s="76"/>
    </row>
    <row r="610" spans="15:34"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  <c r="AA610" s="76"/>
      <c r="AB610" s="76"/>
      <c r="AC610" s="76"/>
      <c r="AD610" s="76"/>
      <c r="AE610" s="76"/>
      <c r="AF610" s="76"/>
      <c r="AG610" s="76"/>
      <c r="AH610" s="76"/>
    </row>
    <row r="611" spans="15:34"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  <c r="AA611" s="76"/>
      <c r="AB611" s="76"/>
      <c r="AC611" s="76"/>
      <c r="AD611" s="76"/>
      <c r="AE611" s="76"/>
      <c r="AF611" s="76"/>
      <c r="AG611" s="76"/>
      <c r="AH611" s="76"/>
    </row>
    <row r="612" spans="15:34"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  <c r="AA612" s="76"/>
      <c r="AB612" s="76"/>
      <c r="AC612" s="76"/>
      <c r="AD612" s="76"/>
      <c r="AE612" s="76"/>
      <c r="AF612" s="76"/>
      <c r="AG612" s="76"/>
      <c r="AH612" s="76"/>
    </row>
    <row r="613" spans="15:34"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  <c r="AA613" s="76"/>
      <c r="AB613" s="76"/>
      <c r="AC613" s="76"/>
      <c r="AD613" s="76"/>
      <c r="AE613" s="76"/>
      <c r="AF613" s="76"/>
      <c r="AG613" s="76"/>
      <c r="AH613" s="76"/>
    </row>
    <row r="614" spans="15:34"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  <c r="AA614" s="76"/>
      <c r="AB614" s="76"/>
      <c r="AC614" s="76"/>
      <c r="AD614" s="76"/>
      <c r="AE614" s="76"/>
      <c r="AF614" s="76"/>
      <c r="AG614" s="76"/>
      <c r="AH614" s="76"/>
    </row>
    <row r="615" spans="15:34"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  <c r="AA615" s="76"/>
      <c r="AB615" s="76"/>
      <c r="AC615" s="76"/>
      <c r="AD615" s="76"/>
      <c r="AE615" s="76"/>
      <c r="AF615" s="76"/>
      <c r="AG615" s="76"/>
      <c r="AH615" s="76"/>
    </row>
    <row r="616" spans="15:34"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  <c r="AA616" s="76"/>
      <c r="AB616" s="76"/>
      <c r="AC616" s="76"/>
      <c r="AD616" s="76"/>
      <c r="AE616" s="76"/>
      <c r="AF616" s="76"/>
      <c r="AG616" s="76"/>
      <c r="AH616" s="76"/>
    </row>
    <row r="617" spans="15:34"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  <c r="AA617" s="76"/>
      <c r="AB617" s="76"/>
      <c r="AC617" s="76"/>
      <c r="AD617" s="76"/>
      <c r="AE617" s="76"/>
      <c r="AF617" s="76"/>
      <c r="AG617" s="76"/>
      <c r="AH617" s="76"/>
    </row>
    <row r="618" spans="15:34"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  <c r="AA618" s="76"/>
      <c r="AB618" s="76"/>
      <c r="AC618" s="76"/>
      <c r="AD618" s="76"/>
      <c r="AE618" s="76"/>
      <c r="AF618" s="76"/>
      <c r="AG618" s="76"/>
      <c r="AH618" s="76"/>
    </row>
    <row r="619" spans="15:34"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  <c r="AA619" s="76"/>
      <c r="AB619" s="76"/>
      <c r="AC619" s="76"/>
      <c r="AD619" s="76"/>
      <c r="AE619" s="76"/>
      <c r="AF619" s="76"/>
      <c r="AG619" s="76"/>
      <c r="AH619" s="76"/>
    </row>
    <row r="620" spans="15:34"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  <c r="AA620" s="76"/>
      <c r="AB620" s="76"/>
      <c r="AC620" s="76"/>
      <c r="AD620" s="76"/>
      <c r="AE620" s="76"/>
      <c r="AF620" s="76"/>
      <c r="AG620" s="76"/>
      <c r="AH620" s="76"/>
    </row>
    <row r="621" spans="15:34"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  <c r="AA621" s="76"/>
      <c r="AB621" s="76"/>
      <c r="AC621" s="76"/>
      <c r="AD621" s="76"/>
      <c r="AE621" s="76"/>
      <c r="AF621" s="76"/>
      <c r="AG621" s="76"/>
      <c r="AH621" s="76"/>
    </row>
    <row r="622" spans="15:34"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  <c r="AA622" s="76"/>
      <c r="AB622" s="76"/>
      <c r="AC622" s="76"/>
      <c r="AD622" s="76"/>
      <c r="AE622" s="76"/>
      <c r="AF622" s="76"/>
      <c r="AG622" s="76"/>
      <c r="AH622" s="76"/>
    </row>
    <row r="623" spans="15:34"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  <c r="AA623" s="76"/>
      <c r="AB623" s="76"/>
      <c r="AC623" s="76"/>
      <c r="AD623" s="76"/>
      <c r="AE623" s="76"/>
      <c r="AF623" s="76"/>
      <c r="AG623" s="76"/>
      <c r="AH623" s="76"/>
    </row>
    <row r="624" spans="15:34"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  <c r="AA624" s="76"/>
      <c r="AB624" s="76"/>
      <c r="AC624" s="76"/>
      <c r="AD624" s="76"/>
      <c r="AE624" s="76"/>
      <c r="AF624" s="76"/>
      <c r="AG624" s="76"/>
      <c r="AH624" s="76"/>
    </row>
  </sheetData>
  <mergeCells count="4">
    <mergeCell ref="A9:C9"/>
    <mergeCell ref="E9:G9"/>
    <mergeCell ref="I9:K9"/>
    <mergeCell ref="P3:Q9"/>
  </mergeCells>
  <hyperlinks>
    <hyperlink ref="P3" r:id="rId2" display="https://dortman.pro/useful"/>
  </hyperlink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V68"/>
  <sheetViews>
    <sheetView zoomScale="85" zoomScaleNormal="85" workbookViewId="0">
      <selection activeCell="H9" sqref="H9"/>
    </sheetView>
  </sheetViews>
  <sheetFormatPr defaultColWidth="9" defaultRowHeight="14.4"/>
  <cols>
    <col min="1" max="1" width="9.13888888888889" style="24"/>
    <col min="2" max="2" width="3" customWidth="1"/>
    <col min="3" max="3" width="24.712962962963" customWidth="1"/>
    <col min="5" max="5" width="33.8518518518519" customWidth="1"/>
    <col min="6" max="6" width="8.85185185185185" customWidth="1"/>
    <col min="7" max="7" width="6.57407407407407" customWidth="1"/>
    <col min="8" max="8" width="8.42592592592593" customWidth="1"/>
    <col min="9" max="9" width="6.28703703703704" customWidth="1"/>
  </cols>
  <sheetData>
    <row r="1" spans="2:74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</row>
    <row r="2" spans="2:74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</row>
    <row r="3" spans="2:74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</row>
    <row r="4" spans="2:74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</row>
    <row r="5" spans="2:74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</row>
    <row r="6" ht="15.15" spans="2:74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</row>
    <row r="7" ht="31.5" customHeight="1" spans="2:74">
      <c r="B7" s="26"/>
      <c r="C7" s="26" t="s">
        <v>15</v>
      </c>
      <c r="D7" s="27">
        <v>1190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</row>
    <row r="8" ht="6" customHeight="1" spans="2:74">
      <c r="B8" s="26"/>
      <c r="C8" s="26"/>
      <c r="D8" s="26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</row>
    <row r="9" ht="31.5" customHeight="1" spans="2:74">
      <c r="B9" s="26"/>
      <c r="C9" s="26" t="s">
        <v>16</v>
      </c>
      <c r="D9" s="29">
        <v>1270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</row>
    <row r="10" ht="6" customHeight="1" spans="2:74">
      <c r="B10" s="25"/>
      <c r="C10" s="30"/>
      <c r="D10" s="30"/>
      <c r="E10" s="30"/>
      <c r="F10" s="30"/>
      <c r="G10" s="3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</row>
    <row r="11" spans="2:74">
      <c r="B11" s="25"/>
      <c r="C11" s="31" t="s">
        <v>17</v>
      </c>
      <c r="D11" s="32">
        <v>2800</v>
      </c>
      <c r="E11" s="33" t="s">
        <v>18</v>
      </c>
      <c r="F11" s="34">
        <f>((D11*9.81*D7)/1000000)+F14</f>
        <v>35.98308</v>
      </c>
      <c r="G11" s="34">
        <f>F11*9.87</f>
        <v>355.1529996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</row>
    <row r="12" ht="15.15" spans="2:74">
      <c r="B12" s="25"/>
      <c r="C12" s="31"/>
      <c r="D12" s="35"/>
      <c r="E12" s="33" t="s">
        <v>19</v>
      </c>
      <c r="F12" s="36">
        <f>($F$11*1000000)/(9.81*$D$11)</f>
        <v>1310</v>
      </c>
      <c r="G12" s="34">
        <f>F12/1000</f>
        <v>1.31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</row>
    <row r="13" ht="6" customHeight="1" spans="2:74">
      <c r="B13" s="25"/>
      <c r="C13" s="30"/>
      <c r="D13" s="30"/>
      <c r="E13" s="37"/>
      <c r="F13" s="37"/>
      <c r="G13" s="37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</row>
    <row r="14" spans="2:74">
      <c r="B14" s="25"/>
      <c r="C14" s="31" t="s">
        <v>20</v>
      </c>
      <c r="D14" s="32">
        <v>4200</v>
      </c>
      <c r="E14" s="33" t="s">
        <v>21</v>
      </c>
      <c r="F14" s="38">
        <f>(($D$14*9.81*D9)-($D$14*9.81*D7))/1000000</f>
        <v>3.29616</v>
      </c>
      <c r="G14" s="34">
        <f>F14*9.87</f>
        <v>32.5330992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</row>
    <row r="15" ht="15.15" spans="2:74">
      <c r="B15" s="25"/>
      <c r="C15" s="31"/>
      <c r="D15" s="35"/>
      <c r="E15" s="33" t="s">
        <v>19</v>
      </c>
      <c r="F15" s="34">
        <f>($D$14*9.81*D9)/1000000</f>
        <v>52.32654</v>
      </c>
      <c r="G15" s="34">
        <f>F15*9.87</f>
        <v>516.4629498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</row>
    <row r="16" ht="6.75" customHeight="1" spans="2:74">
      <c r="B16" s="25"/>
      <c r="C16" s="39"/>
      <c r="D16" s="30"/>
      <c r="E16" s="33"/>
      <c r="F16" s="37"/>
      <c r="G16" s="37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</row>
    <row r="17" spans="2:74">
      <c r="B17" s="25"/>
      <c r="C17" s="31" t="s">
        <v>22</v>
      </c>
      <c r="D17" s="32">
        <v>3100</v>
      </c>
      <c r="E17" s="33" t="s">
        <v>18</v>
      </c>
      <c r="F17" s="34">
        <f>((D17*9.81*D7)/1000000)+F14</f>
        <v>39.48525</v>
      </c>
      <c r="G17" s="34">
        <f>F17*9.87</f>
        <v>389.7194175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</row>
    <row r="18" ht="15.15" spans="2:74">
      <c r="B18" s="25"/>
      <c r="C18" s="31"/>
      <c r="D18" s="35"/>
      <c r="E18" s="33" t="s">
        <v>23</v>
      </c>
      <c r="F18" s="36">
        <f>($F$17*1000000)/(9.81*$D$17)</f>
        <v>1298.38709677419</v>
      </c>
      <c r="G18" s="34">
        <f>F18/1000</f>
        <v>1.29838709677419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</row>
    <row r="19" spans="2:74">
      <c r="B19" s="25"/>
      <c r="C19" s="30"/>
      <c r="D19" s="30"/>
      <c r="E19" s="30"/>
      <c r="F19" s="30"/>
      <c r="G19" s="30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</row>
    <row r="20" spans="2:74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</row>
    <row r="21" ht="18" spans="2:74">
      <c r="B21" s="40" t="s">
        <v>24</v>
      </c>
      <c r="C21" s="40"/>
      <c r="D21" s="40"/>
      <c r="E21" s="40"/>
      <c r="F21" s="40"/>
      <c r="G21" s="40"/>
      <c r="H21" s="40"/>
      <c r="I21" s="40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</row>
    <row r="22" spans="2:74">
      <c r="B22" s="41">
        <v>1</v>
      </c>
      <c r="C22" s="42" t="s">
        <v>25</v>
      </c>
      <c r="D22" s="42"/>
      <c r="E22" s="42"/>
      <c r="F22" s="42">
        <f>$D$7</f>
        <v>1190</v>
      </c>
      <c r="G22" s="43" t="s">
        <v>26</v>
      </c>
      <c r="H22" s="44">
        <f>$F$22/1000</f>
        <v>1.19</v>
      </c>
      <c r="I22" s="72" t="s">
        <v>27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</row>
    <row r="23" spans="2:74">
      <c r="B23" s="41"/>
      <c r="C23" s="42" t="s">
        <v>28</v>
      </c>
      <c r="D23" s="42"/>
      <c r="E23" s="42"/>
      <c r="F23" s="45">
        <f>$D$14</f>
        <v>4200</v>
      </c>
      <c r="G23" s="45" t="s">
        <v>29</v>
      </c>
      <c r="H23" s="45"/>
      <c r="I23" s="4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</row>
    <row r="24" spans="2:74">
      <c r="B24" s="41"/>
      <c r="C24" s="42" t="s">
        <v>30</v>
      </c>
      <c r="D24" s="42"/>
      <c r="E24" s="42"/>
      <c r="F24" s="45">
        <f>$D$9</f>
        <v>1270</v>
      </c>
      <c r="G24" s="43" t="s">
        <v>26</v>
      </c>
      <c r="H24" s="44">
        <f>$F$24/1000</f>
        <v>1.27</v>
      </c>
      <c r="I24" s="72" t="s">
        <v>27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</row>
    <row r="25" spans="2:74">
      <c r="B25" s="46"/>
      <c r="C25" s="47"/>
      <c r="D25" s="47"/>
      <c r="E25" s="47"/>
      <c r="F25" s="47"/>
      <c r="G25" s="47"/>
      <c r="H25" s="47"/>
      <c r="I25" s="47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</row>
    <row r="26" spans="2:74">
      <c r="B26" s="48">
        <v>2</v>
      </c>
      <c r="C26" s="49" t="s">
        <v>31</v>
      </c>
      <c r="D26" s="49"/>
      <c r="E26" s="49"/>
      <c r="F26" s="50">
        <f>$F$14</f>
        <v>3.29616</v>
      </c>
      <c r="G26" s="51" t="s">
        <v>32</v>
      </c>
      <c r="H26" s="50">
        <f>$F$26*9.87</f>
        <v>32.5330992</v>
      </c>
      <c r="I26" s="51" t="s">
        <v>33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</row>
    <row r="27" spans="2:74">
      <c r="B27" s="48"/>
      <c r="C27" s="49"/>
      <c r="D27" s="49"/>
      <c r="E27" s="49"/>
      <c r="F27" s="52"/>
      <c r="G27" s="51"/>
      <c r="H27" s="50"/>
      <c r="I27" s="51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</row>
    <row r="28" spans="2:74">
      <c r="B28" s="46"/>
      <c r="C28" s="53"/>
      <c r="D28" s="53"/>
      <c r="E28" s="53"/>
      <c r="F28" s="53"/>
      <c r="G28" s="53"/>
      <c r="H28" s="53"/>
      <c r="I28" s="53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</row>
    <row r="29" ht="15" customHeight="1" spans="2:74">
      <c r="B29" s="54">
        <v>3</v>
      </c>
      <c r="C29" s="49" t="s">
        <v>34</v>
      </c>
      <c r="D29" s="49"/>
      <c r="E29" s="49"/>
      <c r="F29" s="55">
        <f>$D$17</f>
        <v>3100</v>
      </c>
      <c r="G29" s="55" t="s">
        <v>29</v>
      </c>
      <c r="H29" s="55"/>
      <c r="I29" s="5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</row>
    <row r="30" ht="15" customHeight="1" spans="2:74">
      <c r="B30" s="56"/>
      <c r="C30" s="49" t="s">
        <v>35</v>
      </c>
      <c r="D30" s="49"/>
      <c r="E30" s="49"/>
      <c r="F30" s="57">
        <f>$F$17</f>
        <v>39.48525</v>
      </c>
      <c r="G30" s="55" t="s">
        <v>32</v>
      </c>
      <c r="H30" s="57">
        <f>$F$30*9.87</f>
        <v>389.7194175</v>
      </c>
      <c r="I30" s="55" t="s">
        <v>33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</row>
    <row r="31" ht="15" customHeight="1" spans="2:74">
      <c r="B31" s="58"/>
      <c r="C31" s="49" t="s">
        <v>36</v>
      </c>
      <c r="D31" s="49"/>
      <c r="E31" s="49"/>
      <c r="F31" s="59">
        <f>$F$18</f>
        <v>1298.38709677419</v>
      </c>
      <c r="G31" s="60" t="s">
        <v>26</v>
      </c>
      <c r="H31" s="57">
        <f>$F$31/1000</f>
        <v>1.29838709677419</v>
      </c>
      <c r="I31" s="60" t="s">
        <v>27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</row>
    <row r="32" spans="2:74">
      <c r="B32" s="61"/>
      <c r="C32" s="62"/>
      <c r="D32" s="62"/>
      <c r="E32" s="62"/>
      <c r="F32" s="62"/>
      <c r="G32" s="62"/>
      <c r="H32" s="62"/>
      <c r="I32" s="62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</row>
    <row r="33" spans="2:74">
      <c r="B33" s="48">
        <v>4</v>
      </c>
      <c r="C33" s="63" t="s">
        <v>37</v>
      </c>
      <c r="D33" s="63"/>
      <c r="E33" s="63"/>
      <c r="F33" s="45"/>
      <c r="G33" s="45"/>
      <c r="H33" s="45"/>
      <c r="I33" s="4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</row>
    <row r="34" spans="2:74">
      <c r="B34" s="48"/>
      <c r="C34" s="63"/>
      <c r="D34" s="63"/>
      <c r="E34" s="63"/>
      <c r="F34" s="64">
        <f>$F$11</f>
        <v>35.98308</v>
      </c>
      <c r="G34" s="45" t="s">
        <v>32</v>
      </c>
      <c r="H34" s="64">
        <f>$F$34*9.87</f>
        <v>355.1529996</v>
      </c>
      <c r="I34" s="45" t="s">
        <v>33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</row>
    <row r="35" spans="2:74">
      <c r="B35" s="48"/>
      <c r="C35" s="42" t="s">
        <v>38</v>
      </c>
      <c r="D35" s="42"/>
      <c r="E35" s="42"/>
      <c r="F35" s="65">
        <f>$F$12</f>
        <v>1310</v>
      </c>
      <c r="G35" s="43" t="s">
        <v>26</v>
      </c>
      <c r="H35" s="64">
        <f>$F$35/1000</f>
        <v>1.31</v>
      </c>
      <c r="I35" s="72" t="s">
        <v>27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</row>
    <row r="36" ht="15" customHeight="1" spans="2:74">
      <c r="B36" s="46"/>
      <c r="C36" s="47"/>
      <c r="D36" s="47"/>
      <c r="E36" s="47"/>
      <c r="F36" s="47"/>
      <c r="G36" s="47"/>
      <c r="H36" s="47"/>
      <c r="I36" s="47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</row>
    <row r="37" spans="2:74">
      <c r="B37" s="48">
        <v>5</v>
      </c>
      <c r="C37" s="63" t="s">
        <v>39</v>
      </c>
      <c r="D37" s="63"/>
      <c r="E37" s="63"/>
      <c r="F37" s="45"/>
      <c r="G37" s="45"/>
      <c r="H37" s="45"/>
      <c r="I37" s="4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</row>
    <row r="38" ht="15" customHeight="1" spans="2:74">
      <c r="B38" s="48"/>
      <c r="C38" s="63"/>
      <c r="D38" s="63"/>
      <c r="E38" s="63"/>
      <c r="F38" s="65">
        <f>$D$14</f>
        <v>4200</v>
      </c>
      <c r="G38" s="45" t="s">
        <v>40</v>
      </c>
      <c r="H38" s="64"/>
      <c r="I38" s="4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</row>
    <row r="39" spans="2:74">
      <c r="B39" s="48"/>
      <c r="C39" s="63" t="s">
        <v>41</v>
      </c>
      <c r="D39" s="63"/>
      <c r="E39" s="63"/>
      <c r="F39" s="64">
        <f>$F$15</f>
        <v>52.32654</v>
      </c>
      <c r="G39" s="45" t="s">
        <v>32</v>
      </c>
      <c r="H39" s="64">
        <f>$F$39*9.87</f>
        <v>516.4629498</v>
      </c>
      <c r="I39" s="45" t="s">
        <v>33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</row>
    <row r="40" spans="2:74">
      <c r="B40" s="66"/>
      <c r="C40" s="67"/>
      <c r="D40" s="67"/>
      <c r="E40" s="67"/>
      <c r="F40" s="68"/>
      <c r="G40" s="25"/>
      <c r="H40" s="68"/>
      <c r="I40" s="30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</row>
    <row r="41" spans="2:74">
      <c r="B41" s="66"/>
      <c r="C41" s="69"/>
      <c r="D41" s="69"/>
      <c r="E41" s="69"/>
      <c r="F41" s="70"/>
      <c r="G41" s="71"/>
      <c r="H41" s="68"/>
      <c r="I41" s="73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</row>
    <row r="42" spans="2:74">
      <c r="B42" s="25"/>
      <c r="C42" s="25"/>
      <c r="D42" s="25"/>
      <c r="E42" s="25"/>
      <c r="F42" s="25"/>
      <c r="G42" s="25"/>
      <c r="H42" s="25"/>
      <c r="I42" s="30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</row>
    <row r="43" spans="2:74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</row>
    <row r="44" spans="2:74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</row>
    <row r="45" spans="2:74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</row>
    <row r="46" spans="2:74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</row>
    <row r="47" spans="2:74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</row>
    <row r="48" spans="2:74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</row>
    <row r="49" spans="2:74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</row>
    <row r="50" spans="2:74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</row>
    <row r="51" spans="2:74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</row>
    <row r="52" spans="2:74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</row>
    <row r="53" spans="2:74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</row>
    <row r="54" spans="2:74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</row>
    <row r="55" spans="2:74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</row>
    <row r="56" spans="2:74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</row>
    <row r="57" spans="2:74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</row>
    <row r="58" spans="2:74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</row>
    <row r="59" spans="2:74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</row>
    <row r="60" spans="2:74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</row>
    <row r="61" spans="2:74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</row>
    <row r="62" spans="2:74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</row>
    <row r="63" spans="2:74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</row>
    <row r="64" spans="2:74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</row>
    <row r="65" spans="2:74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</row>
    <row r="66" spans="2:74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</row>
    <row r="67" spans="45:74"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</row>
    <row r="68" spans="45:74"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</row>
  </sheetData>
  <mergeCells count="32">
    <mergeCell ref="B21:I21"/>
    <mergeCell ref="C22:E22"/>
    <mergeCell ref="C23:E23"/>
    <mergeCell ref="C24:E24"/>
    <mergeCell ref="C25:I25"/>
    <mergeCell ref="C28:I28"/>
    <mergeCell ref="C29:E29"/>
    <mergeCell ref="C30:E30"/>
    <mergeCell ref="C31:E31"/>
    <mergeCell ref="C32:I32"/>
    <mergeCell ref="C35:E35"/>
    <mergeCell ref="C36:I36"/>
    <mergeCell ref="C39:E39"/>
    <mergeCell ref="C41:E41"/>
    <mergeCell ref="B22:B24"/>
    <mergeCell ref="B26:B27"/>
    <mergeCell ref="B29:B31"/>
    <mergeCell ref="B33:B35"/>
    <mergeCell ref="B37:B39"/>
    <mergeCell ref="C11:C12"/>
    <mergeCell ref="C14:C15"/>
    <mergeCell ref="C17:C18"/>
    <mergeCell ref="D11:D12"/>
    <mergeCell ref="D14:D15"/>
    <mergeCell ref="D17:D18"/>
    <mergeCell ref="F26:F27"/>
    <mergeCell ref="G26:G27"/>
    <mergeCell ref="H26:H27"/>
    <mergeCell ref="I26:I27"/>
    <mergeCell ref="C33:E34"/>
    <mergeCell ref="C26:E27"/>
    <mergeCell ref="C37:E38"/>
  </mergeCells>
  <pageMargins left="0.7" right="0.7" top="0.75" bottom="0.75" header="0.3" footer="0.3"/>
  <pageSetup paperSize="9" orientation="portrait" horizontalDpi="3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M65"/>
  <sheetViews>
    <sheetView topLeftCell="A4" workbookViewId="0">
      <selection activeCell="L42" sqref="L42"/>
    </sheetView>
  </sheetViews>
  <sheetFormatPr defaultColWidth="9" defaultRowHeight="14.4"/>
  <cols>
    <col min="5" max="5" width="18.5740740740741" customWidth="1"/>
    <col min="6" max="8" width="18.5740740740741" style="2" customWidth="1"/>
    <col min="9" max="11" width="18.5740740740741" customWidth="1"/>
  </cols>
  <sheetData>
    <row r="1" ht="15" customHeight="1" spans="3:13">
      <c r="C1" s="3"/>
      <c r="D1" s="3"/>
      <c r="E1" s="4" t="s">
        <v>42</v>
      </c>
      <c r="F1" s="5"/>
      <c r="G1" s="5"/>
      <c r="H1" s="6"/>
      <c r="I1" s="8"/>
      <c r="J1" s="3"/>
      <c r="K1" s="3"/>
      <c r="L1" s="3"/>
      <c r="M1" s="3"/>
    </row>
    <row r="2" ht="15" customHeight="1" spans="3:13">
      <c r="C2" s="3"/>
      <c r="D2" s="3"/>
      <c r="E2" s="4" t="s">
        <v>43</v>
      </c>
      <c r="F2" s="5"/>
      <c r="G2" s="6"/>
      <c r="H2" s="6"/>
      <c r="I2" s="19"/>
      <c r="J2" s="3"/>
      <c r="K2" s="3"/>
      <c r="L2" s="3"/>
      <c r="M2" s="3"/>
    </row>
    <row r="3" ht="15" customHeight="1" spans="3:13">
      <c r="C3" s="3"/>
      <c r="D3" s="3"/>
      <c r="E3" s="4" t="s">
        <v>44</v>
      </c>
      <c r="F3" s="5"/>
      <c r="G3" s="6"/>
      <c r="H3" s="6"/>
      <c r="I3" s="3"/>
      <c r="J3" s="3"/>
      <c r="K3" s="3"/>
      <c r="L3" s="3"/>
      <c r="M3" s="3"/>
    </row>
    <row r="4" ht="15" customHeight="1" spans="3:13">
      <c r="C4" s="3"/>
      <c r="D4" s="3"/>
      <c r="E4" s="4" t="s">
        <v>45</v>
      </c>
      <c r="F4" s="7"/>
      <c r="G4" s="6"/>
      <c r="H4" s="6"/>
      <c r="I4" s="3"/>
      <c r="J4" s="3"/>
      <c r="K4" s="3"/>
      <c r="L4" s="3"/>
      <c r="M4" s="3"/>
    </row>
    <row r="5" ht="15" customHeight="1" spans="3:13">
      <c r="C5" s="3"/>
      <c r="D5" s="3"/>
      <c r="G5" s="6"/>
      <c r="H5" s="6"/>
      <c r="I5" s="3"/>
      <c r="J5" s="3"/>
      <c r="K5" s="3"/>
      <c r="L5" s="3"/>
      <c r="M5" s="3"/>
    </row>
    <row r="6" ht="15" customHeight="1" spans="3:13">
      <c r="C6" s="3"/>
      <c r="D6" s="3"/>
      <c r="E6" s="3"/>
      <c r="F6" s="6"/>
      <c r="G6" s="6"/>
      <c r="H6" s="6"/>
      <c r="I6" s="3"/>
      <c r="J6" s="3"/>
      <c r="K6" s="3"/>
      <c r="L6" s="3"/>
      <c r="M6" s="3"/>
    </row>
    <row r="7" ht="15" customHeight="1" spans="3:13">
      <c r="C7" s="3"/>
      <c r="D7" s="3"/>
      <c r="E7" s="3"/>
      <c r="F7" s="6"/>
      <c r="G7" s="6"/>
      <c r="H7" s="6"/>
      <c r="I7" s="3"/>
      <c r="J7" s="3"/>
      <c r="K7" s="3"/>
      <c r="L7" s="3"/>
      <c r="M7" s="3"/>
    </row>
    <row r="8" ht="15" customHeight="1" spans="3:13">
      <c r="C8" s="3"/>
      <c r="D8" s="3"/>
      <c r="E8" s="8" t="s">
        <v>46</v>
      </c>
      <c r="F8" s="5">
        <v>3</v>
      </c>
      <c r="G8" s="6"/>
      <c r="H8" s="6"/>
      <c r="I8" s="3"/>
      <c r="J8" s="3"/>
      <c r="K8" s="3"/>
      <c r="L8" s="3"/>
      <c r="M8" s="3"/>
    </row>
    <row r="9" ht="15" customHeight="1" spans="3:13">
      <c r="C9" s="3"/>
      <c r="D9" s="3"/>
      <c r="E9" s="8"/>
      <c r="F9" s="9"/>
      <c r="G9" s="6"/>
      <c r="H9" s="6"/>
      <c r="I9" s="3"/>
      <c r="J9" s="3"/>
      <c r="K9" s="3"/>
      <c r="L9" s="3"/>
      <c r="M9" s="3"/>
    </row>
    <row r="10" ht="15" customHeight="1" spans="3:13">
      <c r="C10" s="3"/>
      <c r="D10" s="3"/>
      <c r="E10" s="10" t="s">
        <v>47</v>
      </c>
      <c r="F10" s="10"/>
      <c r="G10" s="10"/>
      <c r="H10" s="10"/>
      <c r="I10" s="10"/>
      <c r="J10" s="10"/>
      <c r="K10" s="10"/>
      <c r="L10" s="3"/>
      <c r="M10" s="3"/>
    </row>
    <row r="11" ht="52.5" customHeight="1" spans="3:13">
      <c r="C11" s="3"/>
      <c r="D11" s="3"/>
      <c r="E11" s="11" t="s">
        <v>48</v>
      </c>
      <c r="F11" s="11" t="s">
        <v>49</v>
      </c>
      <c r="G11" s="11" t="s">
        <v>50</v>
      </c>
      <c r="H11" s="12" t="s">
        <v>51</v>
      </c>
      <c r="I11" s="12" t="s">
        <v>52</v>
      </c>
      <c r="J11" s="12" t="s">
        <v>53</v>
      </c>
      <c r="K11" s="12" t="s">
        <v>54</v>
      </c>
      <c r="L11" s="3"/>
      <c r="M11" s="3"/>
    </row>
    <row r="12" ht="15" customHeight="1" spans="3:13">
      <c r="C12" s="3"/>
      <c r="D12" s="3"/>
      <c r="E12" s="13" t="s">
        <v>55</v>
      </c>
      <c r="F12" s="14">
        <v>44402</v>
      </c>
      <c r="G12" s="15">
        <v>2800</v>
      </c>
      <c r="H12" s="13">
        <v>32</v>
      </c>
      <c r="I12" s="13" t="s">
        <v>56</v>
      </c>
      <c r="J12" s="13">
        <v>150</v>
      </c>
      <c r="K12" s="13" t="s">
        <v>57</v>
      </c>
      <c r="L12" s="3"/>
      <c r="M12" s="3"/>
    </row>
    <row r="13" ht="15" customHeight="1" spans="3:13">
      <c r="C13" s="3"/>
      <c r="D13" s="3"/>
      <c r="E13" s="13" t="s">
        <v>58</v>
      </c>
      <c r="F13" s="14">
        <v>44421</v>
      </c>
      <c r="G13" s="15">
        <v>2900</v>
      </c>
      <c r="H13" s="13">
        <v>32</v>
      </c>
      <c r="I13" s="13" t="s">
        <v>56</v>
      </c>
      <c r="J13" s="13">
        <v>146</v>
      </c>
      <c r="K13" s="13" t="s">
        <v>57</v>
      </c>
      <c r="L13" s="3"/>
      <c r="M13" s="3"/>
    </row>
    <row r="14" ht="15" customHeight="1" spans="3:13">
      <c r="C14" s="3"/>
      <c r="D14" s="3"/>
      <c r="E14" s="3"/>
      <c r="F14" s="6"/>
      <c r="G14" s="6"/>
      <c r="H14" s="6"/>
      <c r="I14" s="3"/>
      <c r="J14" s="3"/>
      <c r="K14" s="3"/>
      <c r="L14" s="3"/>
      <c r="M14" s="3"/>
    </row>
    <row r="15" ht="15" customHeight="1" spans="3:13">
      <c r="C15" s="3"/>
      <c r="D15" s="3"/>
      <c r="E15" s="10" t="s">
        <v>59</v>
      </c>
      <c r="F15" s="10"/>
      <c r="G15" s="10"/>
      <c r="H15" s="10"/>
      <c r="I15" s="10"/>
      <c r="J15" s="10"/>
      <c r="K15" s="10"/>
      <c r="L15" s="3"/>
      <c r="M15" s="3"/>
    </row>
    <row r="16" ht="15" customHeight="1" spans="3:13">
      <c r="C16" s="3"/>
      <c r="D16" s="3"/>
      <c r="E16" s="3"/>
      <c r="F16" s="6"/>
      <c r="G16" s="6"/>
      <c r="H16" s="6"/>
      <c r="I16" s="3"/>
      <c r="J16" s="3"/>
      <c r="K16" s="3"/>
      <c r="L16" s="3"/>
      <c r="M16" s="3"/>
    </row>
    <row r="17" ht="15" customHeight="1" spans="3:13">
      <c r="C17" s="3"/>
      <c r="D17" s="3"/>
      <c r="E17" s="3"/>
      <c r="F17" s="6"/>
      <c r="G17" s="6"/>
      <c r="H17" s="6"/>
      <c r="I17" s="3"/>
      <c r="J17" s="3"/>
      <c r="K17" s="3"/>
      <c r="L17" s="3"/>
      <c r="M17" s="3"/>
    </row>
    <row r="18" ht="15" customHeight="1" spans="3:13">
      <c r="C18" s="3"/>
      <c r="D18" s="3"/>
      <c r="E18" s="3"/>
      <c r="F18" s="6"/>
      <c r="G18" s="6"/>
      <c r="H18" s="6"/>
      <c r="I18" s="3"/>
      <c r="J18" s="3"/>
      <c r="K18" s="3"/>
      <c r="L18" s="3"/>
      <c r="M18" s="3"/>
    </row>
    <row r="19" ht="15" customHeight="1" spans="3:13">
      <c r="C19" s="3"/>
      <c r="D19" s="3"/>
      <c r="E19" s="3"/>
      <c r="F19" s="6"/>
      <c r="G19" s="6"/>
      <c r="H19" s="6"/>
      <c r="I19" s="3"/>
      <c r="J19" s="3"/>
      <c r="K19" s="3"/>
      <c r="L19" s="3"/>
      <c r="M19" s="3"/>
    </row>
    <row r="20" ht="15" customHeight="1" spans="3:13">
      <c r="C20" s="3"/>
      <c r="D20" s="3"/>
      <c r="E20" s="3"/>
      <c r="F20" s="6"/>
      <c r="G20" s="6"/>
      <c r="H20" s="6"/>
      <c r="I20" s="3"/>
      <c r="J20" s="3"/>
      <c r="K20" s="3"/>
      <c r="L20" s="3"/>
      <c r="M20" s="3"/>
    </row>
    <row r="21" ht="15" customHeight="1" spans="3:13">
      <c r="C21" s="3"/>
      <c r="D21" s="3"/>
      <c r="E21" s="3"/>
      <c r="F21" s="6"/>
      <c r="G21" s="6"/>
      <c r="H21" s="6"/>
      <c r="I21" s="3"/>
      <c r="J21" s="3"/>
      <c r="K21" s="3"/>
      <c r="L21" s="3"/>
      <c r="M21" s="3"/>
    </row>
    <row r="22" ht="15" customHeight="1" spans="3:13">
      <c r="C22" s="3"/>
      <c r="D22" s="3"/>
      <c r="E22" s="3"/>
      <c r="F22" s="6"/>
      <c r="G22" s="6"/>
      <c r="H22" s="6"/>
      <c r="I22" s="3"/>
      <c r="J22" s="3"/>
      <c r="K22" s="3"/>
      <c r="L22" s="3"/>
      <c r="M22" s="3"/>
    </row>
    <row r="23" ht="15" customHeight="1" spans="3:13">
      <c r="C23" s="3"/>
      <c r="D23" s="3"/>
      <c r="E23" s="3"/>
      <c r="F23" s="6"/>
      <c r="G23" s="6"/>
      <c r="H23" s="6"/>
      <c r="I23" s="3"/>
      <c r="J23" s="3"/>
      <c r="K23" s="3"/>
      <c r="L23" s="3"/>
      <c r="M23" s="3"/>
    </row>
    <row r="24" ht="15" customHeight="1" spans="3:13">
      <c r="C24" s="3"/>
      <c r="D24" s="3"/>
      <c r="E24" s="3"/>
      <c r="F24" s="6"/>
      <c r="G24" s="6"/>
      <c r="H24" s="6"/>
      <c r="I24" s="3"/>
      <c r="J24" s="3"/>
      <c r="K24" s="3"/>
      <c r="L24" s="3"/>
      <c r="M24" s="3"/>
    </row>
    <row r="25" ht="15" customHeight="1" spans="3:13">
      <c r="C25" s="3"/>
      <c r="D25" s="3"/>
      <c r="E25" s="3"/>
      <c r="F25" s="6"/>
      <c r="G25" s="6"/>
      <c r="H25" s="6"/>
      <c r="I25" s="3"/>
      <c r="J25" s="3"/>
      <c r="K25" s="3"/>
      <c r="L25" s="3"/>
      <c r="M25" s="3"/>
    </row>
    <row r="26" ht="15" customHeight="1" spans="3:13">
      <c r="C26" s="3"/>
      <c r="D26" s="3"/>
      <c r="E26" s="3"/>
      <c r="F26" s="6"/>
      <c r="G26" s="6"/>
      <c r="H26" s="6"/>
      <c r="I26" s="3"/>
      <c r="J26" s="3"/>
      <c r="K26" s="3"/>
      <c r="L26" s="3"/>
      <c r="M26" s="3"/>
    </row>
    <row r="27" ht="15" customHeight="1" spans="3:13">
      <c r="C27" s="3"/>
      <c r="D27" s="3"/>
      <c r="E27" s="3"/>
      <c r="F27" s="6"/>
      <c r="G27" s="6"/>
      <c r="H27" s="6"/>
      <c r="I27" s="3"/>
      <c r="J27" s="3"/>
      <c r="K27" s="3"/>
      <c r="L27" s="3"/>
      <c r="M27" s="3"/>
    </row>
    <row r="28" ht="15" customHeight="1" spans="3:13">
      <c r="C28" s="3"/>
      <c r="D28" s="3"/>
      <c r="E28" s="3"/>
      <c r="F28" s="6"/>
      <c r="G28" s="6"/>
      <c r="H28" s="6"/>
      <c r="I28" s="3"/>
      <c r="J28" s="3"/>
      <c r="K28" s="3"/>
      <c r="L28" s="3"/>
      <c r="M28" s="3"/>
    </row>
    <row r="29" ht="15" customHeight="1" spans="3:13">
      <c r="C29" s="3"/>
      <c r="D29" s="3"/>
      <c r="E29" s="3"/>
      <c r="F29" s="6"/>
      <c r="G29" s="6"/>
      <c r="H29" s="6"/>
      <c r="I29" s="3"/>
      <c r="J29" s="3"/>
      <c r="K29" s="3"/>
      <c r="L29" s="3"/>
      <c r="M29" s="3"/>
    </row>
    <row r="30" ht="15" customHeight="1" spans="3:13">
      <c r="C30" s="3"/>
      <c r="D30" s="3"/>
      <c r="E30" s="3"/>
      <c r="F30" s="6"/>
      <c r="G30" s="6"/>
      <c r="H30" s="6"/>
      <c r="I30" s="3"/>
      <c r="J30" s="3"/>
      <c r="K30" s="3"/>
      <c r="L30" s="3"/>
      <c r="M30" s="3"/>
    </row>
    <row r="31" ht="15" customHeight="1" spans="3:13">
      <c r="C31" s="3"/>
      <c r="D31" s="3"/>
      <c r="E31" s="3"/>
      <c r="F31" s="6"/>
      <c r="G31" s="6"/>
      <c r="H31" s="6"/>
      <c r="I31" s="3"/>
      <c r="J31" s="3"/>
      <c r="K31" s="3"/>
      <c r="L31" s="3"/>
      <c r="M31" s="3"/>
    </row>
    <row r="32" ht="15" customHeight="1" spans="3:13">
      <c r="C32" s="3"/>
      <c r="D32" s="3"/>
      <c r="E32" s="3"/>
      <c r="F32" s="6"/>
      <c r="G32" s="6"/>
      <c r="H32" s="6"/>
      <c r="I32" s="3"/>
      <c r="J32" s="3"/>
      <c r="K32" s="3"/>
      <c r="L32" s="3"/>
      <c r="M32" s="3"/>
    </row>
    <row r="33" ht="15" customHeight="1" spans="3:13">
      <c r="C33" s="3"/>
      <c r="D33" s="3"/>
      <c r="E33" s="3"/>
      <c r="F33" s="6"/>
      <c r="G33" s="6"/>
      <c r="H33" s="6"/>
      <c r="I33" s="3"/>
      <c r="J33" s="3"/>
      <c r="K33" s="3"/>
      <c r="L33" s="3"/>
      <c r="M33" s="3"/>
    </row>
    <row r="34" ht="15" customHeight="1" spans="3:13">
      <c r="C34" s="3"/>
      <c r="D34" s="3"/>
      <c r="E34" s="3"/>
      <c r="F34" s="6"/>
      <c r="G34" s="6"/>
      <c r="H34" s="6"/>
      <c r="I34" s="3"/>
      <c r="J34" s="3"/>
      <c r="K34" s="3"/>
      <c r="L34" s="3"/>
      <c r="M34" s="3"/>
    </row>
    <row r="35" ht="15" customHeight="1" spans="3:13">
      <c r="C35" s="3"/>
      <c r="D35" s="3"/>
      <c r="E35" s="3"/>
      <c r="F35" s="6"/>
      <c r="G35" s="6"/>
      <c r="H35" s="6"/>
      <c r="I35" s="3"/>
      <c r="J35" s="3"/>
      <c r="K35" s="3"/>
      <c r="L35" s="3"/>
      <c r="M35" s="3"/>
    </row>
    <row r="36" ht="15" customHeight="1" spans="3:13">
      <c r="C36" s="3"/>
      <c r="D36" s="3"/>
      <c r="E36" s="3"/>
      <c r="F36" s="6"/>
      <c r="G36" s="6"/>
      <c r="H36" s="6"/>
      <c r="I36" s="3"/>
      <c r="J36" s="3"/>
      <c r="K36" s="3"/>
      <c r="L36" s="3"/>
      <c r="M36" s="3"/>
    </row>
    <row r="37" ht="15" customHeight="1" spans="3:13">
      <c r="C37" s="3"/>
      <c r="D37" s="3"/>
      <c r="E37" s="3" t="s">
        <v>60</v>
      </c>
      <c r="F37" s="6"/>
      <c r="G37" s="6"/>
      <c r="H37" s="6"/>
      <c r="I37" s="3" t="s">
        <v>61</v>
      </c>
      <c r="J37" s="3"/>
      <c r="K37" s="3"/>
      <c r="L37" s="3"/>
      <c r="M37" s="3"/>
    </row>
    <row r="38" ht="45.75" customHeight="1" spans="3:13">
      <c r="C38" s="3"/>
      <c r="D38" s="3"/>
      <c r="E38" s="12" t="s">
        <v>62</v>
      </c>
      <c r="F38" s="16" t="s">
        <v>63</v>
      </c>
      <c r="G38" s="16" t="s">
        <v>64</v>
      </c>
      <c r="H38" s="16" t="s">
        <v>65</v>
      </c>
      <c r="I38" s="20"/>
      <c r="J38" s="21"/>
      <c r="K38" s="20"/>
      <c r="L38" s="20"/>
      <c r="M38" s="22"/>
    </row>
    <row r="39" ht="15" customHeight="1" spans="3:13">
      <c r="C39" s="3">
        <v>5</v>
      </c>
      <c r="D39" s="3"/>
      <c r="E39" s="17">
        <v>1</v>
      </c>
      <c r="F39" s="18">
        <v>40</v>
      </c>
      <c r="G39" s="18">
        <f>F39</f>
        <v>40</v>
      </c>
      <c r="H39" s="3">
        <v>5</v>
      </c>
      <c r="I39" s="22"/>
      <c r="J39" s="23"/>
      <c r="K39" s="22"/>
      <c r="L39" s="22"/>
      <c r="M39" s="22"/>
    </row>
    <row r="40" ht="15" customHeight="1" spans="3:13">
      <c r="C40" s="3">
        <v>16</v>
      </c>
      <c r="D40" s="3"/>
      <c r="E40" s="17">
        <v>2</v>
      </c>
      <c r="F40" s="18">
        <v>40</v>
      </c>
      <c r="G40" s="18">
        <f>G39+F40</f>
        <v>80</v>
      </c>
      <c r="H40" s="3">
        <v>16</v>
      </c>
      <c r="I40" s="22"/>
      <c r="J40" s="23"/>
      <c r="K40" s="22"/>
      <c r="L40" s="22"/>
      <c r="M40" s="22"/>
    </row>
    <row r="41" ht="15" customHeight="1" spans="3:13">
      <c r="C41" s="3">
        <v>21</v>
      </c>
      <c r="D41" s="3"/>
      <c r="E41" s="17">
        <v>3</v>
      </c>
      <c r="F41" s="18">
        <v>40</v>
      </c>
      <c r="G41" s="18">
        <f t="shared" ref="G41:G47" si="0">G40+F41</f>
        <v>120</v>
      </c>
      <c r="H41" s="3">
        <v>21</v>
      </c>
      <c r="I41" s="22"/>
      <c r="J41" s="23"/>
      <c r="K41" s="22"/>
      <c r="L41" s="22"/>
      <c r="M41" s="22"/>
    </row>
    <row r="42" ht="15" customHeight="1" spans="3:13">
      <c r="C42" s="3">
        <v>23</v>
      </c>
      <c r="D42" s="3"/>
      <c r="E42" s="17">
        <v>4</v>
      </c>
      <c r="F42" s="18">
        <v>40</v>
      </c>
      <c r="G42" s="18">
        <f t="shared" si="0"/>
        <v>160</v>
      </c>
      <c r="H42" s="3">
        <v>23</v>
      </c>
      <c r="I42" s="22"/>
      <c r="J42" s="23"/>
      <c r="K42" s="22"/>
      <c r="L42" s="22"/>
      <c r="M42" s="22"/>
    </row>
    <row r="43" spans="3:13">
      <c r="C43" s="3">
        <v>29</v>
      </c>
      <c r="D43" s="3"/>
      <c r="E43" s="17">
        <v>5</v>
      </c>
      <c r="F43" s="18">
        <v>40</v>
      </c>
      <c r="G43" s="18">
        <f t="shared" si="0"/>
        <v>200</v>
      </c>
      <c r="H43" s="3">
        <v>29</v>
      </c>
      <c r="I43" s="22"/>
      <c r="J43" s="23"/>
      <c r="K43" s="22"/>
      <c r="L43" s="22"/>
      <c r="M43" s="22"/>
    </row>
    <row r="44" ht="15" customHeight="1" spans="3:13">
      <c r="C44" s="3">
        <v>31</v>
      </c>
      <c r="D44" s="3"/>
      <c r="E44" s="17">
        <v>6</v>
      </c>
      <c r="F44" s="18">
        <v>40</v>
      </c>
      <c r="G44" s="18">
        <f t="shared" si="0"/>
        <v>240</v>
      </c>
      <c r="H44" s="3">
        <v>31</v>
      </c>
      <c r="I44" s="22"/>
      <c r="J44" s="23"/>
      <c r="K44" s="22"/>
      <c r="L44" s="22"/>
      <c r="M44" s="22"/>
    </row>
    <row r="45" spans="3:13">
      <c r="C45" s="3">
        <v>33</v>
      </c>
      <c r="D45" s="3"/>
      <c r="E45" s="17">
        <v>7</v>
      </c>
      <c r="F45" s="18">
        <v>5</v>
      </c>
      <c r="G45" s="18">
        <f t="shared" si="0"/>
        <v>245</v>
      </c>
      <c r="H45" s="3">
        <v>33</v>
      </c>
      <c r="I45" s="22"/>
      <c r="J45" s="23"/>
      <c r="K45" s="22"/>
      <c r="L45" s="22"/>
      <c r="M45" s="22"/>
    </row>
    <row r="46" spans="3:13">
      <c r="C46" s="3"/>
      <c r="D46" s="3"/>
      <c r="E46" s="17">
        <v>8</v>
      </c>
      <c r="F46" s="18"/>
      <c r="G46" s="18">
        <f t="shared" si="0"/>
        <v>245</v>
      </c>
      <c r="H46" s="18"/>
      <c r="I46" s="22"/>
      <c r="J46" s="23"/>
      <c r="K46" s="22"/>
      <c r="L46" s="22"/>
      <c r="M46" s="22"/>
    </row>
    <row r="47" spans="3:13">
      <c r="C47" s="3"/>
      <c r="D47" s="3"/>
      <c r="E47" s="17">
        <v>9</v>
      </c>
      <c r="F47" s="18"/>
      <c r="G47" s="18">
        <f t="shared" si="0"/>
        <v>245</v>
      </c>
      <c r="H47" s="18"/>
      <c r="I47" s="22"/>
      <c r="J47" s="23"/>
      <c r="K47" s="22"/>
      <c r="L47" s="22"/>
      <c r="M47" s="22"/>
    </row>
    <row r="52" ht="15" customHeight="1"/>
    <row r="55" ht="15" customHeight="1"/>
    <row r="56" ht="15" customHeight="1"/>
    <row r="57" ht="15" customHeight="1"/>
    <row r="59" ht="15" customHeight="1"/>
    <row r="63" ht="15" customHeight="1"/>
    <row r="65" ht="15" customHeight="1"/>
  </sheetData>
  <mergeCells count="3">
    <mergeCell ref="F1:G1"/>
    <mergeCell ref="E10:K10"/>
    <mergeCell ref="E15:K15"/>
  </mergeCells>
  <pageMargins left="0.7" right="0.7" top="0.75" bottom="0.75" header="0.3" footer="0.3"/>
  <pageSetup paperSize="9" scale="38" orientation="portrait" horizontalDpi="300" verticalDpi="300"/>
  <headerFooter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"/>
  <sheetViews>
    <sheetView workbookViewId="0">
      <selection activeCell="U13" sqref="U13"/>
    </sheetView>
  </sheetViews>
  <sheetFormatPr defaultColWidth="9" defaultRowHeight="14.4"/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 Ввод Pпласт и Р ГРП</vt:lpstr>
      <vt:lpstr>2 Расчеты</vt:lpstr>
      <vt:lpstr>3 Оформление</vt:lpstr>
      <vt:lpstr>Алгоритм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Andrey D6rt0an</cp:lastModifiedBy>
  <dcterms:created xsi:type="dcterms:W3CDTF">2015-06-05T18:19:00Z</dcterms:created>
  <dcterms:modified xsi:type="dcterms:W3CDTF">2026-03-27T16:37:37Z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40A307B3B4D34C93B1612110451438D7_12</vt:lpwstr>
  </property>
  <property fmtid="{D5CDD505-2E9C-101B-9397-08002B2CF9AE}" pid="3" name="KSOProductBuildVer">
    <vt:lpwstr>1049-12.2.0.23196</vt:lpwstr>
  </property>
</Properties>
</file>